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Quote\2024-25\Offiziell\"/>
    </mc:Choice>
  </mc:AlternateContent>
  <xr:revisionPtr revIDLastSave="0" documentId="8_{71C0E0EB-39DE-408E-9F79-9935CE0EFA36}" xr6:coauthVersionLast="47" xr6:coauthVersionMax="47" xr10:uidLastSave="{00000000-0000-0000-0000-000000000000}"/>
  <bookViews>
    <workbookView xWindow="-120" yWindow="-120" windowWidth="38640" windowHeight="21120" xr2:uid="{1E2CCD97-43A6-4CF6-A155-066EA3229EB7}"/>
  </bookViews>
  <sheets>
    <sheet name="CountOut Verein" sheetId="1" r:id="rId1"/>
    <sheet name="CountOut Quote" sheetId="2" r:id="rId2"/>
  </sheets>
  <externalReferences>
    <externalReference r:id="rId3"/>
    <externalReference r:id="rId4"/>
    <externalReference r:id="rId5"/>
  </externalReferences>
  <definedNames>
    <definedName name="´" localSheetId="1">#REF!</definedName>
    <definedName name="´">#REF!</definedName>
    <definedName name="A_Sort_Pokal" localSheetId="1">#REF!</definedName>
    <definedName name="A_Sort_Pokal" localSheetId="0">#REF!</definedName>
    <definedName name="A_Sort_Pokal">#REF!</definedName>
    <definedName name="Arbeitsversion" localSheetId="1">#REF!</definedName>
    <definedName name="Arbeitsversion" localSheetId="0">#REF!</definedName>
    <definedName name="Arbeitsversion">#REF!</definedName>
    <definedName name="_xlnm.Print_Area" localSheetId="0">'CountOut Verein'!$A$1:$CC$56</definedName>
    <definedName name="Excel_BuiltIn__FilterDatabase_2" localSheetId="1">#REF!</definedName>
    <definedName name="Excel_BuiltIn__FilterDatabase_2" localSheetId="0">#REF!</definedName>
    <definedName name="Excel_BuiltIn__FilterDatabase_2">#REF!</definedName>
    <definedName name="Fehler_SP">'[2]Spielbetrieb Def.'!$C$1:$C$65536</definedName>
    <definedName name="Fnr_SP">'[2]Spielbetrieb Def.'!$B$1:$B$65536</definedName>
    <definedName name="Halle">[3]Spieltage!$C$1:$C$1001</definedName>
    <definedName name="HaNr">[3]Spieltage!$B$1:$B$1001</definedName>
    <definedName name="HTML1_1" hidden="1">"[ANS_9697.XLS]ANS!$F$1274:$M$1386"</definedName>
    <definedName name="HTML1_10" hidden="1">""</definedName>
    <definedName name="HTML1_11" hidden="1">1</definedName>
    <definedName name="HTML1_12" hidden="1">"C:\homepage\ergebnis.htm"</definedName>
    <definedName name="HTML1_2" hidden="1">1</definedName>
    <definedName name="HTML1_3" hidden="1">""</definedName>
    <definedName name="HTML1_4" hidden="1">"Ergebnisse vom 26./27.10.1996"</definedName>
    <definedName name="HTML1_5" hidden="1">""</definedName>
    <definedName name="HTML1_6" hidden="1">1</definedName>
    <definedName name="HTML1_7" hidden="1">1</definedName>
    <definedName name="HTML1_8" hidden="1">"29.10.1996"</definedName>
    <definedName name="HTML1_9" hidden="1">"Berliner Basketball Verband e.V."</definedName>
    <definedName name="HTML10_1" hidden="1">"[ANS_9697.XLS]ANS!$F$1801:$M$1981"</definedName>
    <definedName name="HTML10_10" hidden="1">""</definedName>
    <definedName name="HTML10_11" hidden="1">1</definedName>
    <definedName name="HTML10_12" hidden="1">"C:\homepage\ergebnis.htm"</definedName>
    <definedName name="HTML10_2" hidden="1">1</definedName>
    <definedName name="HTML10_3" hidden="1">""</definedName>
    <definedName name="HTML10_4" hidden="1">"Ergebnisse vom 16./17.11.1996"</definedName>
    <definedName name="HTML10_5" hidden="1">""</definedName>
    <definedName name="HTML10_6" hidden="1">1</definedName>
    <definedName name="HTML10_7" hidden="1">1</definedName>
    <definedName name="HTML10_8" hidden="1">"21.11.1996"</definedName>
    <definedName name="HTML10_9" hidden="1">"Berliner Basketball Verband e.V."</definedName>
    <definedName name="HTML11_1" hidden="1">"[ANS_9697.XLS]ANS!$F$714:$P$941"</definedName>
    <definedName name="HTML11_10" hidden="1">""</definedName>
    <definedName name="HTML11_11" hidden="1">1</definedName>
    <definedName name="HTML11_12" hidden="1">"C:\homepage\ans_we.htm"</definedName>
    <definedName name="HTML11_2" hidden="1">1</definedName>
    <definedName name="HTML11_3" hidden="1">""</definedName>
    <definedName name="HTML11_4" hidden="1">"Ansetzungen für den 23./24.11.1996"</definedName>
    <definedName name="HTML11_5" hidden="1">""</definedName>
    <definedName name="HTML11_6" hidden="1">1</definedName>
    <definedName name="HTML11_7" hidden="1">1</definedName>
    <definedName name="HTML11_8" hidden="1">"20.11.1996"</definedName>
    <definedName name="HTML11_9" hidden="1">"Berliner Basketball Verband e.V."</definedName>
    <definedName name="HTML12_1" hidden="1">"[ANS_9697.XLS]ANS!$F$1979:$M$2171"</definedName>
    <definedName name="HTML12_10" hidden="1">""</definedName>
    <definedName name="HTML12_11" hidden="1">1</definedName>
    <definedName name="HTML12_12" hidden="1">"C:\homepage\ergebnis.htm"</definedName>
    <definedName name="HTML12_2" hidden="1">1</definedName>
    <definedName name="HTML12_3" hidden="1">""</definedName>
    <definedName name="HTML12_4" hidden="1">"Ergebnisse vom 23./24.11.1996"</definedName>
    <definedName name="HTML12_5" hidden="1">""</definedName>
    <definedName name="HTML12_6" hidden="1">1</definedName>
    <definedName name="HTML12_7" hidden="1">1</definedName>
    <definedName name="HTML12_8" hidden="1">"27.11.1996"</definedName>
    <definedName name="HTML12_9" hidden="1">"Berliner Basketball Verband e.V"</definedName>
    <definedName name="HTML13_1" hidden="1">"[ANS_9697.XLS]ANS!$F$942:$P$1190"</definedName>
    <definedName name="HTML13_10" hidden="1">""</definedName>
    <definedName name="HTML13_11" hidden="1">1</definedName>
    <definedName name="HTML13_12" hidden="1">"C:\homepage\ans_we.htm"</definedName>
    <definedName name="HTML13_2" hidden="1">1</definedName>
    <definedName name="HTML13_3" hidden="1">""</definedName>
    <definedName name="HTML13_4" hidden="1">"Ansetzungen für den 30.11./01.12.1996"</definedName>
    <definedName name="HTML13_5" hidden="1">""</definedName>
    <definedName name="HTML13_6" hidden="1">1</definedName>
    <definedName name="HTML13_7" hidden="1">1</definedName>
    <definedName name="HTML13_8" hidden="1">"27.11.1996"</definedName>
    <definedName name="HTML13_9" hidden="1">"Berliner Basketball Verband e.V."</definedName>
    <definedName name="HTML14_1" hidden="1">"[ANS_9697.XLS]ANS!$F$2172:$M$2376"</definedName>
    <definedName name="HTML14_10" hidden="1">""</definedName>
    <definedName name="HTML14_11" hidden="1">1</definedName>
    <definedName name="HTML14_12" hidden="1">"C:\homepage\ergebnis.htm"</definedName>
    <definedName name="HTML14_2" hidden="1">1</definedName>
    <definedName name="HTML14_3" hidden="1">""</definedName>
    <definedName name="HTML14_4" hidden="1">"Ergebnisse vom 30.11./01.12.1996"</definedName>
    <definedName name="HTML14_5" hidden="1">""</definedName>
    <definedName name="HTML14_6" hidden="1">1</definedName>
    <definedName name="HTML14_7" hidden="1">1</definedName>
    <definedName name="HTML14_8" hidden="1">"05.12.1996"</definedName>
    <definedName name="HTML14_9" hidden="1">"Berliner Basketball Verband e.V."</definedName>
    <definedName name="HTML15_1" hidden="1">"[ANS_9697.XLS]ANS!$F$2372:$M$2534"</definedName>
    <definedName name="HTML15_10" hidden="1">""</definedName>
    <definedName name="HTML15_11" hidden="1">1</definedName>
    <definedName name="HTML15_12" hidden="1">"C:\homepage\ergebnis.htm"</definedName>
    <definedName name="HTML15_2" hidden="1">1</definedName>
    <definedName name="HTML15_3" hidden="1">""</definedName>
    <definedName name="HTML15_4" hidden="1">"Ergebnisse vom 07./08.12.1996"</definedName>
    <definedName name="HTML15_5" hidden="1">""</definedName>
    <definedName name="HTML15_6" hidden="1">1</definedName>
    <definedName name="HTML15_7" hidden="1">1</definedName>
    <definedName name="HTML15_8" hidden="1">"10.12.1996"</definedName>
    <definedName name="HTML15_9" hidden="1">"Berliner Basketball Verband e.V."</definedName>
    <definedName name="HTML16_1" hidden="1">"[ANS_9697.XLS]ANS!$F$2531:$M$2736"</definedName>
    <definedName name="HTML16_10" hidden="1">""</definedName>
    <definedName name="HTML16_11" hidden="1">1</definedName>
    <definedName name="HTML16_12" hidden="1">"C:\homepage\ergebnis.htm"</definedName>
    <definedName name="HTML16_2" hidden="1">1</definedName>
    <definedName name="HTML16_3" hidden="1">""</definedName>
    <definedName name="HTML16_4" hidden="1">"Ergebnisse vom 14./15.12.1996"</definedName>
    <definedName name="HTML16_5" hidden="1">""</definedName>
    <definedName name="HTML16_6" hidden="1">1</definedName>
    <definedName name="HTML16_7" hidden="1">1</definedName>
    <definedName name="HTML16_8" hidden="1">"18.12.1996"</definedName>
    <definedName name="HTML16_9" hidden="1">"Berliner Basketball Verband e.V."</definedName>
    <definedName name="HTML17_1" hidden="1">"[ANS_9697.XLS]ANS!$F$1618:$P$1841"</definedName>
    <definedName name="HTML17_10" hidden="1">""</definedName>
    <definedName name="HTML17_11" hidden="1">1</definedName>
    <definedName name="HTML17_12" hidden="1">"C:\homepage\ans_we.htm"</definedName>
    <definedName name="HTML17_2" hidden="1">1</definedName>
    <definedName name="HTML17_3" hidden="1">""</definedName>
    <definedName name="HTML17_4" hidden="1">"Ansetzungen für den 11./12.01.1997"</definedName>
    <definedName name="HTML17_5" hidden="1">""</definedName>
    <definedName name="HTML17_6" hidden="1">1</definedName>
    <definedName name="HTML17_7" hidden="1">1</definedName>
    <definedName name="HTML17_8" hidden="1">"08.01.1997"</definedName>
    <definedName name="HTML17_9" hidden="1">"Berliner Basketball Verband e.V."</definedName>
    <definedName name="HTML18_1" hidden="1">"[ANS_9697.XLS]ANS!$F$2735:$M$2898"</definedName>
    <definedName name="HTML18_10" hidden="1">""</definedName>
    <definedName name="HTML18_11" hidden="1">1</definedName>
    <definedName name="HTML18_12" hidden="1">"C:\homepage\ergebnis.htm"</definedName>
    <definedName name="HTML18_2" hidden="1">1</definedName>
    <definedName name="HTML18_3" hidden="1">""</definedName>
    <definedName name="HTML18_4" hidden="1">"Ergebnisse vom 11./12.01.1997"</definedName>
    <definedName name="HTML18_5" hidden="1">""</definedName>
    <definedName name="HTML18_6" hidden="1">1</definedName>
    <definedName name="HTML18_7" hidden="1">1</definedName>
    <definedName name="HTML18_8" hidden="1">"15.01.1997"</definedName>
    <definedName name="HTML18_9" hidden="1">"Berliner Basketball Verband e.V."</definedName>
    <definedName name="HTML19_1" hidden="1">"[ANS_9697.XLS]ANS!$F$1842:$P$2092"</definedName>
    <definedName name="HTML19_10" hidden="1">""</definedName>
    <definedName name="HTML19_11" hidden="1">1</definedName>
    <definedName name="HTML19_12" hidden="1">"C:\homepage\ans_we.htm"</definedName>
    <definedName name="HTML19_2" hidden="1">1</definedName>
    <definedName name="HTML19_3" hidden="1">""</definedName>
    <definedName name="HTML19_4" hidden="1">"Ansetzungen für den 18./19.01.1997"</definedName>
    <definedName name="HTML19_5" hidden="1">""</definedName>
    <definedName name="HTML19_6" hidden="1">1</definedName>
    <definedName name="HTML19_7" hidden="1">1</definedName>
    <definedName name="HTML19_8" hidden="1">"15.01.1997"</definedName>
    <definedName name="HTML19_9" hidden="1">"Berliner Basketball Verband e.V."</definedName>
    <definedName name="HTML2_1" hidden="1">"[ANS_9697.XLS]ANS!$F$1745:$P$1981"</definedName>
    <definedName name="HTML2_10" hidden="1">""</definedName>
    <definedName name="HTML2_11" hidden="1">1</definedName>
    <definedName name="HTML2_12" hidden="1">"C:\homepage\ans_we.htm"</definedName>
    <definedName name="HTML2_2" hidden="1">1</definedName>
    <definedName name="HTML2_3" hidden="1">""</definedName>
    <definedName name="HTML2_4" hidden="1">"Ansetzungen für den 02./03.11.1996"</definedName>
    <definedName name="HTML2_5" hidden="1">""</definedName>
    <definedName name="HTML2_6" hidden="1">1</definedName>
    <definedName name="HTML2_7" hidden="1">1</definedName>
    <definedName name="HTML2_8" hidden="1">"28.10.1996"</definedName>
    <definedName name="HTML2_9" hidden="1">"Berliner Basketball Verband e.V."</definedName>
    <definedName name="HTML20_1" hidden="1">"[ANS_9697.XLS]ANS!$F$2897:$M$3113"</definedName>
    <definedName name="HTML20_10" hidden="1">""</definedName>
    <definedName name="HTML20_11" hidden="1">1</definedName>
    <definedName name="HTML20_12" hidden="1">"C:\homepage\ergebnis.htm"</definedName>
    <definedName name="HTML20_2" hidden="1">1</definedName>
    <definedName name="HTML20_3" hidden="1">""</definedName>
    <definedName name="HTML20_4" hidden="1">"Ergebnisse vom 18./19.01.1997"</definedName>
    <definedName name="HTML20_5" hidden="1">""</definedName>
    <definedName name="HTML20_6" hidden="1">1</definedName>
    <definedName name="HTML20_7" hidden="1">1</definedName>
    <definedName name="HTML20_8" hidden="1">"21.01.1997"</definedName>
    <definedName name="HTML20_9" hidden="1">"Berliner Basketball Verband e.V."</definedName>
    <definedName name="HTML21_1" hidden="1">"[ANS_9697.XLS]ANS!$F$3114:$P$3324"</definedName>
    <definedName name="HTML21_10" hidden="1">""</definedName>
    <definedName name="HTML21_11" hidden="1">1</definedName>
    <definedName name="HTML21_12" hidden="1">"C:\homepage\ergebnis.htm"</definedName>
    <definedName name="HTML21_2" hidden="1">1</definedName>
    <definedName name="HTML21_3" hidden="1">""</definedName>
    <definedName name="HTML21_4" hidden="1">"Ergebnisse vom 25./26.02.1997"</definedName>
    <definedName name="HTML21_5" hidden="1">""</definedName>
    <definedName name="HTML21_6" hidden="1">1</definedName>
    <definedName name="HTML21_7" hidden="1">1</definedName>
    <definedName name="HTML21_8" hidden="1">"29.01.1997"</definedName>
    <definedName name="HTML21_9" hidden="1">"Berliner Basketball Verband e.V."</definedName>
    <definedName name="HTML22_1" hidden="1">"[ANS_9697.XLS]ANS!$F$2340:$P$2499"</definedName>
    <definedName name="HTML22_10" hidden="1">""</definedName>
    <definedName name="HTML22_11" hidden="1">1</definedName>
    <definedName name="HTML22_12" hidden="1">"C:\homepage\ans_we.htm"</definedName>
    <definedName name="HTML22_2" hidden="1">1</definedName>
    <definedName name="HTML22_3" hidden="1">""</definedName>
    <definedName name="HTML22_4" hidden="1">"Ansetzungen für den 01./02.02.1997"</definedName>
    <definedName name="HTML22_5" hidden="1">""</definedName>
    <definedName name="HTML22_6" hidden="1">1</definedName>
    <definedName name="HTML22_7" hidden="1">1</definedName>
    <definedName name="HTML22_8" hidden="1">"29.01.1997"</definedName>
    <definedName name="HTML22_9" hidden="1">"Berliner Basketball Verband e.V."</definedName>
    <definedName name="HTML23_1" hidden="1">"[ANS_9697.XLS]ANS!$F$3323:$M$3443"</definedName>
    <definedName name="HTML23_10" hidden="1">""</definedName>
    <definedName name="HTML23_11" hidden="1">1</definedName>
    <definedName name="HTML23_12" hidden="1">"C:\homepage\ergebnis.htm"</definedName>
    <definedName name="HTML23_2" hidden="1">1</definedName>
    <definedName name="HTML23_3" hidden="1">""</definedName>
    <definedName name="HTML23_4" hidden="1">"Ergebnisse vom 01./02.Februar 1997"</definedName>
    <definedName name="HTML23_5" hidden="1">""</definedName>
    <definedName name="HTML23_6" hidden="1">1</definedName>
    <definedName name="HTML23_7" hidden="1">1</definedName>
    <definedName name="HTML23_8" hidden="1">"05.02.1997"</definedName>
    <definedName name="HTML23_9" hidden="1">"Berliner Basketball Verband e.V."</definedName>
    <definedName name="HTML24_1" hidden="1">"[ANS_9697.XLS]ANS!$F$2498:$P$2706"</definedName>
    <definedName name="HTML24_10" hidden="1">""</definedName>
    <definedName name="HTML24_11" hidden="1">1</definedName>
    <definedName name="HTML24_12" hidden="1">"C:\homepage\ans_we.htm"</definedName>
    <definedName name="HTML24_2" hidden="1">1</definedName>
    <definedName name="HTML24_3" hidden="1">""</definedName>
    <definedName name="HTML24_4" hidden="1">"Ansetzungen für den 08./09.02.1997"</definedName>
    <definedName name="HTML24_5" hidden="1">""</definedName>
    <definedName name="HTML24_6" hidden="1">1</definedName>
    <definedName name="HTML24_7" hidden="1">1</definedName>
    <definedName name="HTML24_8" hidden="1">"05.02.1997"</definedName>
    <definedName name="HTML24_9" hidden="1">"Berliner Basketball Verband e.V."</definedName>
    <definedName name="HTML25_1" hidden="1">"[ANS_9697.XLS]ANS!$F$3629:$M$3841"</definedName>
    <definedName name="HTML25_10" hidden="1">""</definedName>
    <definedName name="HTML25_11" hidden="1">1</definedName>
    <definedName name="HTML25_12" hidden="1">"C:\homepage\ergebnis.htm"</definedName>
    <definedName name="HTML25_2" hidden="1">1</definedName>
    <definedName name="HTML25_3" hidden="1">""</definedName>
    <definedName name="HTML25_4" hidden="1">"Ergebnisse vom 15./16.02.1997"</definedName>
    <definedName name="HTML25_5" hidden="1">""</definedName>
    <definedName name="HTML25_6" hidden="1">1</definedName>
    <definedName name="HTML25_7" hidden="1">1</definedName>
    <definedName name="HTML25_8" hidden="1">"19.02.1997"</definedName>
    <definedName name="HTML25_9" hidden="1">"Berliner Basketball Verband e.V."</definedName>
    <definedName name="HTML26_1" hidden="1">"[ANS_9697.XLS]ANS!$F$2945:$P$3163"</definedName>
    <definedName name="HTML26_10" hidden="1">""</definedName>
    <definedName name="HTML26_11" hidden="1">1</definedName>
    <definedName name="HTML26_12" hidden="1">"C:\homepage\ans_we.htm"</definedName>
    <definedName name="HTML26_2" hidden="1">1</definedName>
    <definedName name="HTML26_3" hidden="1">""</definedName>
    <definedName name="HTML26_4" hidden="1">"Ansetzungen für den 22./23.02.1997"</definedName>
    <definedName name="HTML26_5" hidden="1">""</definedName>
    <definedName name="HTML26_6" hidden="1">1</definedName>
    <definedName name="HTML26_7" hidden="1">1</definedName>
    <definedName name="HTML26_8" hidden="1">"19.02.1997"</definedName>
    <definedName name="HTML26_9" hidden="1">"Berliner Basketball Verband e.V."</definedName>
    <definedName name="HTML27_1" hidden="1">"[ANS_9697.XLS]ANS!$F$3840:$M$4006"</definedName>
    <definedName name="HTML27_10" hidden="1">""</definedName>
    <definedName name="HTML27_11" hidden="1">1</definedName>
    <definedName name="HTML27_12" hidden="1">"C:\homepage\ergebnis.htm"</definedName>
    <definedName name="HTML27_2" hidden="1">1</definedName>
    <definedName name="HTML27_3" hidden="1">""</definedName>
    <definedName name="HTML27_4" hidden="1">"Ergebnisse vom 22./23.02.1997"</definedName>
    <definedName name="HTML27_5" hidden="1">""</definedName>
    <definedName name="HTML27_6" hidden="1">1</definedName>
    <definedName name="HTML27_7" hidden="1">1</definedName>
    <definedName name="HTML27_8" hidden="1">"26.02.1997"</definedName>
    <definedName name="HTML27_9" hidden="1">"Berliner Basketball Verband e.V."</definedName>
    <definedName name="HTML28_1" hidden="1">"[ANS_9697.XLS]ANS!$F$3152:$P$3298"</definedName>
    <definedName name="HTML28_10" hidden="1">""</definedName>
    <definedName name="HTML28_11" hidden="1">1</definedName>
    <definedName name="HTML28_12" hidden="1">"C:\homepage\ans_we.htm"</definedName>
    <definedName name="HTML28_2" hidden="1">1</definedName>
    <definedName name="HTML28_3" hidden="1">""</definedName>
    <definedName name="HTML28_4" hidden="1">"Ansetzungen für den 01./02.03.1997"</definedName>
    <definedName name="HTML28_5" hidden="1">""</definedName>
    <definedName name="HTML28_6" hidden="1">1</definedName>
    <definedName name="HTML28_7" hidden="1">1</definedName>
    <definedName name="HTML28_8" hidden="1">"26.02.1997"</definedName>
    <definedName name="HTML28_9" hidden="1">"Berliner Basketball Verband e.V."</definedName>
    <definedName name="HTML29_1" hidden="1">"[ANS_9697.XLS]ANS!$F$4007:$M$4100"</definedName>
    <definedName name="HTML29_10" hidden="1">""</definedName>
    <definedName name="HTML29_11" hidden="1">1</definedName>
    <definedName name="HTML29_12" hidden="1">"C:\homepage\ergebnis.htm"</definedName>
    <definedName name="HTML29_2" hidden="1">1</definedName>
    <definedName name="HTML29_3" hidden="1">""</definedName>
    <definedName name="HTML29_4" hidden="1">"Ergebnisse vom 01./02. März 1997"</definedName>
    <definedName name="HTML29_5" hidden="1">""</definedName>
    <definedName name="HTML29_6" hidden="1">1</definedName>
    <definedName name="HTML29_7" hidden="1">1</definedName>
    <definedName name="HTML29_8" hidden="1">"05.03.1997"</definedName>
    <definedName name="HTML29_9" hidden="1">"Berliner Basketball Verband e.V."</definedName>
    <definedName name="HTML3_1" hidden="1">"[ANS_9697.XLS]ANS!$F$1274:$M$1384"</definedName>
    <definedName name="HTML3_10" hidden="1">""</definedName>
    <definedName name="HTML3_11" hidden="1">1</definedName>
    <definedName name="HTML3_12" hidden="1">"C:\homepage\ergebnis.htm"</definedName>
    <definedName name="HTML3_2" hidden="1">1</definedName>
    <definedName name="HTML3_3" hidden="1">""</definedName>
    <definedName name="HTML3_4" hidden="1">"Ergebnisse vom 26./27.10.1996"</definedName>
    <definedName name="HTML3_5" hidden="1">""</definedName>
    <definedName name="HTML3_6" hidden="1">1</definedName>
    <definedName name="HTML3_7" hidden="1">1</definedName>
    <definedName name="HTML3_8" hidden="1">"30.10.1996"</definedName>
    <definedName name="HTML3_9" hidden="1">"Berliner Basketball Verband e.V."</definedName>
    <definedName name="HTML30_1" hidden="1">"[ANS_9697.XLS]ANS!$F$3299:$P$3384"</definedName>
    <definedName name="HTML30_10" hidden="1">""</definedName>
    <definedName name="HTML30_11" hidden="1">1</definedName>
    <definedName name="HTML30_12" hidden="1">"C:\homepage\ans_we.htm"</definedName>
    <definedName name="HTML30_2" hidden="1">1</definedName>
    <definedName name="HTML30_3" hidden="1">""</definedName>
    <definedName name="HTML30_4" hidden="1">"Ansetzungen für die kommenden Wochenenden"</definedName>
    <definedName name="HTML30_5" hidden="1">""</definedName>
    <definedName name="HTML30_6" hidden="1">1</definedName>
    <definedName name="HTML30_7" hidden="1">1</definedName>
    <definedName name="HTML30_8" hidden="1">"05.03.1997"</definedName>
    <definedName name="HTML30_9" hidden="1">"Berliner Basketball Verband e.V."</definedName>
    <definedName name="HTML4_1" hidden="1">"[ANS_9697.XLS]ANS!$F$1742:$P$1976"</definedName>
    <definedName name="HTML4_10" hidden="1">""</definedName>
    <definedName name="HTML4_11" hidden="1">1</definedName>
    <definedName name="HTML4_12" hidden="1">"C:\homepage\ans_we.htm"</definedName>
    <definedName name="HTML4_2" hidden="1">1</definedName>
    <definedName name="HTML4_3" hidden="1">""</definedName>
    <definedName name="HTML4_4" hidden="1">"Ansetzungen für den 02./03.11.1996"</definedName>
    <definedName name="HTML4_5" hidden="1">""</definedName>
    <definedName name="HTML4_6" hidden="1">1</definedName>
    <definedName name="HTML4_7" hidden="1">1</definedName>
    <definedName name="HTML4_8" hidden="1">"30.10.1996"</definedName>
    <definedName name="HTML4_9" hidden="1">"Berliner Basketball Verband e.V."</definedName>
    <definedName name="HTML5_1" hidden="1">"[ANS_9697.XLS]ANS!$F$1385:$M$1588"</definedName>
    <definedName name="HTML5_10" hidden="1">""</definedName>
    <definedName name="HTML5_11" hidden="1">1</definedName>
    <definedName name="HTML5_12" hidden="1">"C:\homepage\ergebnis.htm"</definedName>
    <definedName name="HTML5_2" hidden="1">1</definedName>
    <definedName name="HTML5_3" hidden="1">""</definedName>
    <definedName name="HTML5_4" hidden="1">"Ergebnisse vom 2./3.11.1996"</definedName>
    <definedName name="HTML5_5" hidden="1">""</definedName>
    <definedName name="HTML5_6" hidden="1">1</definedName>
    <definedName name="HTML5_7" hidden="1">1</definedName>
    <definedName name="HTML5_8" hidden="1">"04.11.1996"</definedName>
    <definedName name="HTML5_9" hidden="1">"Berliner Basketball Verband e.V."</definedName>
    <definedName name="HTML6_1" hidden="1">"[ANS_9697.XLS]ANS!$F$1385:$M$1583"</definedName>
    <definedName name="HTML6_10" hidden="1">""</definedName>
    <definedName name="HTML6_11" hidden="1">1</definedName>
    <definedName name="HTML6_12" hidden="1">"C:\homepage\ergebnis.htm"</definedName>
    <definedName name="HTML6_2" hidden="1">1</definedName>
    <definedName name="HTML6_3" hidden="1">""</definedName>
    <definedName name="HTML6_4" hidden="1">"Ergebnisse vom 02./03.11.1996"</definedName>
    <definedName name="HTML6_5" hidden="1">""</definedName>
    <definedName name="HTML6_6" hidden="1">1</definedName>
    <definedName name="HTML6_7" hidden="1">1</definedName>
    <definedName name="HTML6_8" hidden="1">"06.11.1996"</definedName>
    <definedName name="HTML6_9" hidden="1">"Berliner Basketball Verband e.V."</definedName>
    <definedName name="HTML7_1" hidden="1">"[ANS_9697.XLS]ANS!$F$236:$P$495"</definedName>
    <definedName name="HTML7_10" hidden="1">""</definedName>
    <definedName name="HTML7_11" hidden="1">1</definedName>
    <definedName name="HTML7_12" hidden="1">"C:\homepage\ans_we.htm"</definedName>
    <definedName name="HTML7_2" hidden="1">1</definedName>
    <definedName name="HTML7_3" hidden="1">""</definedName>
    <definedName name="HTML7_4" hidden="1">"Ansetzungen für den 09./10.11.1996"</definedName>
    <definedName name="HTML7_5" hidden="1">""</definedName>
    <definedName name="HTML7_6" hidden="1">1</definedName>
    <definedName name="HTML7_7" hidden="1">1</definedName>
    <definedName name="HTML7_8" hidden="1">"06.11.1996"</definedName>
    <definedName name="HTML7_9" hidden="1">"Berliner Basketball Verband e.V."</definedName>
    <definedName name="HTML8_1" hidden="1">"[ANS_9697.XLS]ANS!$F$1584:$M$1800"</definedName>
    <definedName name="HTML8_10" hidden="1">""</definedName>
    <definedName name="HTML8_11" hidden="1">1</definedName>
    <definedName name="HTML8_12" hidden="1">"C:\homepage\ergebnis.htm"</definedName>
    <definedName name="HTML8_2" hidden="1">1</definedName>
    <definedName name="HTML8_3" hidden="1">""</definedName>
    <definedName name="HTML8_4" hidden="1">"Ergebnisse vom 09./10.11.1996"</definedName>
    <definedName name="HTML8_5" hidden="1">""</definedName>
    <definedName name="HTML8_6" hidden="1">1</definedName>
    <definedName name="HTML8_7" hidden="1">1</definedName>
    <definedName name="HTML8_8" hidden="1">"13.11.1996"</definedName>
    <definedName name="HTML8_9" hidden="1">"Berliner Basketball Verband e.V."</definedName>
    <definedName name="HTML9_1" hidden="1">"[ANS_9697.XLS]ANS!$F$496:$P$710"</definedName>
    <definedName name="HTML9_10" hidden="1">""</definedName>
    <definedName name="HTML9_11" hidden="1">1</definedName>
    <definedName name="HTML9_12" hidden="1">"C:\homepage\ans_we.htm"</definedName>
    <definedName name="HTML9_2" hidden="1">1</definedName>
    <definedName name="HTML9_3" hidden="1">""</definedName>
    <definedName name="HTML9_4" hidden="1">"Ansetzungen für den 16./17.11.1996"</definedName>
    <definedName name="HTML9_5" hidden="1">""</definedName>
    <definedName name="HTML9_6" hidden="1">1</definedName>
    <definedName name="HTML9_7" hidden="1">1</definedName>
    <definedName name="HTML9_8" hidden="1">"13.11.1996"</definedName>
    <definedName name="HTML9_9" hidden="1">"Berliner Basketball Verband e.V."</definedName>
    <definedName name="HTMLCount" hidden="1">30</definedName>
    <definedName name="htr" localSheetId="0">'CountOut Verein'!$A$1:$BE$50</definedName>
    <definedName name="Print_Area" localSheetId="1">'CountOut Quote'!$A$1:$CN$62</definedName>
    <definedName name="Print_Area" localSheetId="0">'CountOut Verein'!$A$1:$BR$55</definedName>
    <definedName name="Sort">"$#REF!.$A$3:$BI$60"</definedName>
    <definedName name="Sort_1" localSheetId="1">#REF!</definedName>
    <definedName name="Sort_1" localSheetId="0">#REF!</definedName>
    <definedName name="Sort_1">#REF!</definedName>
    <definedName name="Sort_1_3" localSheetId="1">#REF!</definedName>
    <definedName name="Sort_1_3" localSheetId="0">#REF!</definedName>
    <definedName name="Sort_1_3">#REF!</definedName>
    <definedName name="Sort_2" localSheetId="1">#REF!</definedName>
    <definedName name="Sort_2" localSheetId="0">#REF!</definedName>
    <definedName name="Sort_2">#REF!</definedName>
    <definedName name="Sort_8">"$#REF!.$A$3:$BI$60"</definedName>
    <definedName name="Week">[3]Spieltage!$E$1:$E$53</definedName>
    <definedName name="XSA">[3]Spieltage!$F$1:$F$53</definedName>
    <definedName name="XSO">[3]Spieltage!$G$1:$G$53</definedName>
    <definedName name="XWE">[3]Spieltage!$H$1:$H$53</definedName>
    <definedName name="Ydate">[3]Spieltage!$J$1:$J$547</definedName>
    <definedName name="Yday">[3]Spieltage!$I$1:$I$547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L62" i="2" l="1"/>
  <c r="DI62" i="2"/>
  <c r="DF62" i="2"/>
  <c r="DD60" i="2" s="1"/>
  <c r="DF60" i="2" s="1"/>
  <c r="DC62" i="2"/>
  <c r="CZ62" i="2"/>
  <c r="CW62" i="2"/>
  <c r="CU58" i="2" s="1"/>
  <c r="CW58" i="2" s="1"/>
  <c r="CT62" i="2"/>
  <c r="CR60" i="2" s="1"/>
  <c r="CT60" i="2" s="1"/>
  <c r="CQ62" i="2"/>
  <c r="CO29" i="2" s="1"/>
  <c r="CQ29" i="2" s="1"/>
  <c r="CJ62" i="2"/>
  <c r="CG62" i="2"/>
  <c r="CE59" i="2" s="1"/>
  <c r="CG59" i="2" s="1"/>
  <c r="CD62" i="2"/>
  <c r="CA62" i="2"/>
  <c r="BX62" i="2"/>
  <c r="BV60" i="2" s="1"/>
  <c r="BX60" i="2" s="1"/>
  <c r="BU62" i="2"/>
  <c r="BS59" i="2" s="1"/>
  <c r="BU59" i="2" s="1"/>
  <c r="BR62" i="2"/>
  <c r="BN62" i="2"/>
  <c r="BK62" i="2"/>
  <c r="BH62" i="2"/>
  <c r="BE62" i="2"/>
  <c r="BB62" i="2"/>
  <c r="AZ60" i="2" s="1"/>
  <c r="AY62" i="2"/>
  <c r="AW54" i="2" s="1"/>
  <c r="AV62" i="2"/>
  <c r="AS62" i="2"/>
  <c r="AL62" i="2"/>
  <c r="AI62" i="2"/>
  <c r="AF62" i="2"/>
  <c r="AD60" i="2" s="1"/>
  <c r="AC62" i="2"/>
  <c r="Z62" i="2"/>
  <c r="W62" i="2"/>
  <c r="T62" i="2"/>
  <c r="Q62" i="2"/>
  <c r="N62" i="2"/>
  <c r="CN61" i="2"/>
  <c r="CN62" i="2" s="1"/>
  <c r="BR61" i="2"/>
  <c r="AP61" i="2"/>
  <c r="AP62" i="2" s="1"/>
  <c r="K61" i="2"/>
  <c r="E61" i="2"/>
  <c r="DJ60" i="2"/>
  <c r="DL60" i="2" s="1"/>
  <c r="DI60" i="2"/>
  <c r="DG60" i="2"/>
  <c r="DA60" i="2"/>
  <c r="DC60" i="2" s="1"/>
  <c r="CX60" i="2"/>
  <c r="CZ60" i="2" s="1"/>
  <c r="CL60" i="2"/>
  <c r="CJ60" i="2"/>
  <c r="CE60" i="2"/>
  <c r="CG60" i="2" s="1"/>
  <c r="CB60" i="2"/>
  <c r="CD60" i="2" s="1"/>
  <c r="CA60" i="2"/>
  <c r="BY60" i="2"/>
  <c r="BS60" i="2"/>
  <c r="BU60" i="2" s="1"/>
  <c r="BP60" i="2"/>
  <c r="BI60" i="2"/>
  <c r="BK60" i="2" s="1"/>
  <c r="BF60" i="2"/>
  <c r="BH60" i="2" s="1"/>
  <c r="BE60" i="2"/>
  <c r="BC60" i="2"/>
  <c r="BB60" i="2"/>
  <c r="AT60" i="2"/>
  <c r="AV60" i="2" s="1"/>
  <c r="AN60" i="2"/>
  <c r="AJ60" i="2"/>
  <c r="AL60" i="2" s="1"/>
  <c r="AI60" i="2"/>
  <c r="AG60" i="2"/>
  <c r="AF60" i="2"/>
  <c r="AA60" i="2"/>
  <c r="AC60" i="2" s="1"/>
  <c r="W60" i="2"/>
  <c r="U60" i="2"/>
  <c r="O60" i="2"/>
  <c r="Q60" i="2" s="1"/>
  <c r="L60" i="2"/>
  <c r="N60" i="2" s="1"/>
  <c r="I60" i="2"/>
  <c r="D60" i="2"/>
  <c r="CH60" i="2" s="1"/>
  <c r="DJ59" i="2"/>
  <c r="DL59" i="2" s="1"/>
  <c r="DG59" i="2"/>
  <c r="DI59" i="2" s="1"/>
  <c r="CX59" i="2"/>
  <c r="CZ59" i="2" s="1"/>
  <c r="CU59" i="2"/>
  <c r="CW59" i="2" s="1"/>
  <c r="CL59" i="2"/>
  <c r="CK59" i="2"/>
  <c r="CM59" i="2" s="1"/>
  <c r="CB59" i="2"/>
  <c r="CD59" i="2" s="1"/>
  <c r="BY59" i="2"/>
  <c r="CA59" i="2" s="1"/>
  <c r="BP59" i="2"/>
  <c r="BF59" i="2"/>
  <c r="BH59" i="2" s="1"/>
  <c r="BC59" i="2"/>
  <c r="BE59" i="2" s="1"/>
  <c r="AT59" i="2"/>
  <c r="AV59" i="2" s="1"/>
  <c r="AN59" i="2"/>
  <c r="AJ59" i="2"/>
  <c r="AL59" i="2" s="1"/>
  <c r="AG59" i="2"/>
  <c r="AI59" i="2" s="1"/>
  <c r="X59" i="2"/>
  <c r="Z59" i="2" s="1"/>
  <c r="U59" i="2"/>
  <c r="W59" i="2" s="1"/>
  <c r="L59" i="2"/>
  <c r="N59" i="2" s="1"/>
  <c r="I59" i="2"/>
  <c r="D59" i="2"/>
  <c r="CH59" i="2" s="1"/>
  <c r="CJ59" i="2" s="1"/>
  <c r="CL58" i="2"/>
  <c r="BP58" i="2"/>
  <c r="F58" i="2" s="1"/>
  <c r="G58" i="2" s="1"/>
  <c r="AN58" i="2"/>
  <c r="I58" i="2"/>
  <c r="D58" i="2"/>
  <c r="DJ57" i="2"/>
  <c r="DL57" i="2" s="1"/>
  <c r="DA57" i="2"/>
  <c r="DC57" i="2" s="1"/>
  <c r="CX57" i="2"/>
  <c r="CZ57" i="2" s="1"/>
  <c r="CL57" i="2"/>
  <c r="CE57" i="2"/>
  <c r="CG57" i="2" s="1"/>
  <c r="CB57" i="2"/>
  <c r="CD57" i="2" s="1"/>
  <c r="BS57" i="2"/>
  <c r="BU57" i="2" s="1"/>
  <c r="BP57" i="2"/>
  <c r="BI57" i="2"/>
  <c r="BK57" i="2" s="1"/>
  <c r="BF57" i="2"/>
  <c r="BH57" i="2" s="1"/>
  <c r="AW57" i="2"/>
  <c r="AY57" i="2" s="1"/>
  <c r="AT57" i="2"/>
  <c r="AV57" i="2" s="1"/>
  <c r="AP57" i="2"/>
  <c r="AN57" i="2"/>
  <c r="AM57" i="2"/>
  <c r="AO57" i="2" s="1"/>
  <c r="AJ57" i="2"/>
  <c r="AL57" i="2" s="1"/>
  <c r="AA57" i="2"/>
  <c r="AC57" i="2" s="1"/>
  <c r="X57" i="2"/>
  <c r="Z57" i="2" s="1"/>
  <c r="O57" i="2"/>
  <c r="Q57" i="2" s="1"/>
  <c r="L57" i="2"/>
  <c r="N57" i="2" s="1"/>
  <c r="I57" i="2"/>
  <c r="F57" i="2"/>
  <c r="G57" i="2" s="1"/>
  <c r="D57" i="2"/>
  <c r="DG57" i="2" s="1"/>
  <c r="DI57" i="2" s="1"/>
  <c r="CL56" i="2"/>
  <c r="BY56" i="2"/>
  <c r="CA56" i="2" s="1"/>
  <c r="BP56" i="2"/>
  <c r="BC56" i="2"/>
  <c r="BE56" i="2" s="1"/>
  <c r="AN56" i="2"/>
  <c r="U56" i="2"/>
  <c r="W56" i="2" s="1"/>
  <c r="I56" i="2"/>
  <c r="D56" i="2"/>
  <c r="DD55" i="2"/>
  <c r="DF55" i="2" s="1"/>
  <c r="DA55" i="2"/>
  <c r="DC55" i="2" s="1"/>
  <c r="CR55" i="2"/>
  <c r="CT55" i="2" s="1"/>
  <c r="CL55" i="2"/>
  <c r="CH55" i="2"/>
  <c r="CJ55" i="2" s="1"/>
  <c r="CE55" i="2"/>
  <c r="CG55" i="2" s="1"/>
  <c r="BV55" i="2"/>
  <c r="BX55" i="2" s="1"/>
  <c r="BS55" i="2"/>
  <c r="BU55" i="2" s="1"/>
  <c r="BP55" i="2"/>
  <c r="BL55" i="2"/>
  <c r="BN55" i="2" s="1"/>
  <c r="BI55" i="2"/>
  <c r="BK55" i="2" s="1"/>
  <c r="AZ55" i="2"/>
  <c r="BB55" i="2" s="1"/>
  <c r="AW55" i="2"/>
  <c r="AY55" i="2" s="1"/>
  <c r="AN55" i="2"/>
  <c r="AM55" i="2"/>
  <c r="AP55" i="2" s="1"/>
  <c r="AI55" i="2"/>
  <c r="AG55" i="2"/>
  <c r="AF55" i="2"/>
  <c r="AD55" i="2"/>
  <c r="AA55" i="2"/>
  <c r="AC55" i="2" s="1"/>
  <c r="W55" i="2"/>
  <c r="U55" i="2"/>
  <c r="R55" i="2"/>
  <c r="T55" i="2" s="1"/>
  <c r="O55" i="2"/>
  <c r="Q55" i="2" s="1"/>
  <c r="I55" i="2"/>
  <c r="D55" i="2"/>
  <c r="DJ55" i="2" s="1"/>
  <c r="DL55" i="2" s="1"/>
  <c r="DJ54" i="2"/>
  <c r="DL54" i="2" s="1"/>
  <c r="DG54" i="2"/>
  <c r="DI54" i="2" s="1"/>
  <c r="DF54" i="2"/>
  <c r="DD54" i="2"/>
  <c r="CX54" i="2"/>
  <c r="CZ54" i="2" s="1"/>
  <c r="CU54" i="2"/>
  <c r="CW54" i="2" s="1"/>
  <c r="CT54" i="2"/>
  <c r="CR54" i="2"/>
  <c r="CM54" i="2"/>
  <c r="CL54" i="2"/>
  <c r="CN54" i="2" s="1"/>
  <c r="CK54" i="2"/>
  <c r="CJ54" i="2"/>
  <c r="CH54" i="2"/>
  <c r="CB54" i="2"/>
  <c r="CD54" i="2" s="1"/>
  <c r="BY54" i="2"/>
  <c r="CA54" i="2" s="1"/>
  <c r="BX54" i="2"/>
  <c r="BV54" i="2"/>
  <c r="BP54" i="2"/>
  <c r="BN54" i="2"/>
  <c r="BL54" i="2"/>
  <c r="BF54" i="2"/>
  <c r="BH54" i="2" s="1"/>
  <c r="BC54" i="2"/>
  <c r="BE54" i="2" s="1"/>
  <c r="BB54" i="2"/>
  <c r="AZ54" i="2"/>
  <c r="AY54" i="2"/>
  <c r="AT54" i="2"/>
  <c r="AV54" i="2" s="1"/>
  <c r="AN54" i="2"/>
  <c r="AJ54" i="2"/>
  <c r="AL54" i="2" s="1"/>
  <c r="AG54" i="2"/>
  <c r="AI54" i="2" s="1"/>
  <c r="AF54" i="2"/>
  <c r="AD54" i="2"/>
  <c r="X54" i="2"/>
  <c r="Z54" i="2" s="1"/>
  <c r="U54" i="2"/>
  <c r="W54" i="2" s="1"/>
  <c r="L54" i="2"/>
  <c r="N54" i="2" s="1"/>
  <c r="I54" i="2"/>
  <c r="D54" i="2"/>
  <c r="DA54" i="2" s="1"/>
  <c r="DC54" i="2" s="1"/>
  <c r="CU53" i="2"/>
  <c r="CW53" i="2" s="1"/>
  <c r="CR53" i="2"/>
  <c r="CT53" i="2" s="1"/>
  <c r="CL53" i="2"/>
  <c r="BY53" i="2"/>
  <c r="CA53" i="2" s="1"/>
  <c r="BV53" i="2"/>
  <c r="BX53" i="2" s="1"/>
  <c r="BP53" i="2"/>
  <c r="BC53" i="2"/>
  <c r="BE53" i="2" s="1"/>
  <c r="AZ53" i="2"/>
  <c r="BB53" i="2" s="1"/>
  <c r="AN53" i="2"/>
  <c r="AG53" i="2"/>
  <c r="AI53" i="2" s="1"/>
  <c r="AD53" i="2"/>
  <c r="AF53" i="2" s="1"/>
  <c r="I53" i="2"/>
  <c r="D53" i="2"/>
  <c r="DD53" i="2" s="1"/>
  <c r="DF53" i="2" s="1"/>
  <c r="DA52" i="2"/>
  <c r="DC52" i="2" s="1"/>
  <c r="CX52" i="2"/>
  <c r="CZ52" i="2" s="1"/>
  <c r="CL52" i="2"/>
  <c r="CE52" i="2"/>
  <c r="CG52" i="2" s="1"/>
  <c r="CB52" i="2"/>
  <c r="CD52" i="2" s="1"/>
  <c r="BY52" i="2"/>
  <c r="CA52" i="2" s="1"/>
  <c r="BP52" i="2"/>
  <c r="BI52" i="2"/>
  <c r="BK52" i="2" s="1"/>
  <c r="BF52" i="2"/>
  <c r="BH52" i="2" s="1"/>
  <c r="AT52" i="2"/>
  <c r="AV52" i="2" s="1"/>
  <c r="AN52" i="2"/>
  <c r="AG52" i="2"/>
  <c r="AI52" i="2" s="1"/>
  <c r="AD52" i="2"/>
  <c r="AF52" i="2" s="1"/>
  <c r="U52" i="2"/>
  <c r="W52" i="2" s="1"/>
  <c r="R52" i="2"/>
  <c r="T52" i="2" s="1"/>
  <c r="I52" i="2"/>
  <c r="D52" i="2"/>
  <c r="AW52" i="2" s="1"/>
  <c r="AY52" i="2" s="1"/>
  <c r="DI51" i="2"/>
  <c r="DG51" i="2"/>
  <c r="CU51" i="2"/>
  <c r="CW51" i="2" s="1"/>
  <c r="CL51" i="2"/>
  <c r="CK51" i="2"/>
  <c r="CM51" i="2" s="1"/>
  <c r="CA51" i="2"/>
  <c r="BY51" i="2"/>
  <c r="BP51" i="2"/>
  <c r="BC51" i="2"/>
  <c r="BE51" i="2" s="1"/>
  <c r="AN51" i="2"/>
  <c r="AG51" i="2"/>
  <c r="AI51" i="2" s="1"/>
  <c r="W51" i="2"/>
  <c r="U51" i="2"/>
  <c r="I51" i="2"/>
  <c r="D51" i="2"/>
  <c r="DD51" i="2" s="1"/>
  <c r="DF51" i="2" s="1"/>
  <c r="DJ50" i="2"/>
  <c r="DL50" i="2" s="1"/>
  <c r="DI50" i="2"/>
  <c r="DG50" i="2"/>
  <c r="CX50" i="2"/>
  <c r="CZ50" i="2" s="1"/>
  <c r="CW50" i="2"/>
  <c r="CU50" i="2"/>
  <c r="CL50" i="2"/>
  <c r="CK50" i="2"/>
  <c r="CM50" i="2" s="1"/>
  <c r="CB50" i="2"/>
  <c r="CD50" i="2" s="1"/>
  <c r="BY50" i="2"/>
  <c r="CA50" i="2" s="1"/>
  <c r="BP50" i="2"/>
  <c r="BF50" i="2"/>
  <c r="BH50" i="2" s="1"/>
  <c r="BE50" i="2"/>
  <c r="BC50" i="2"/>
  <c r="AT50" i="2"/>
  <c r="AV50" i="2" s="1"/>
  <c r="AN50" i="2"/>
  <c r="AJ50" i="2"/>
  <c r="AL50" i="2" s="1"/>
  <c r="AI50" i="2"/>
  <c r="AG50" i="2"/>
  <c r="X50" i="2"/>
  <c r="Z50" i="2" s="1"/>
  <c r="U50" i="2"/>
  <c r="W50" i="2" s="1"/>
  <c r="L50" i="2"/>
  <c r="N50" i="2" s="1"/>
  <c r="I50" i="2"/>
  <c r="D50" i="2"/>
  <c r="DD50" i="2" s="1"/>
  <c r="DF50" i="2" s="1"/>
  <c r="CZ49" i="2"/>
  <c r="CX49" i="2"/>
  <c r="CL49" i="2"/>
  <c r="CB49" i="2"/>
  <c r="CD49" i="2" s="1"/>
  <c r="BP49" i="2"/>
  <c r="AT49" i="2"/>
  <c r="AV49" i="2" s="1"/>
  <c r="AN49" i="2"/>
  <c r="AJ49" i="2"/>
  <c r="AL49" i="2" s="1"/>
  <c r="X49" i="2"/>
  <c r="Z49" i="2" s="1"/>
  <c r="N49" i="2"/>
  <c r="L49" i="2"/>
  <c r="I49" i="2"/>
  <c r="D49" i="2"/>
  <c r="DJ49" i="2" s="1"/>
  <c r="DL49" i="2" s="1"/>
  <c r="CL48" i="2"/>
  <c r="BP48" i="2"/>
  <c r="AN48" i="2"/>
  <c r="I48" i="2"/>
  <c r="F48" i="2"/>
  <c r="G48" i="2" s="1"/>
  <c r="D48" i="2"/>
  <c r="DA47" i="2"/>
  <c r="DC47" i="2" s="1"/>
  <c r="CL47" i="2"/>
  <c r="BP47" i="2"/>
  <c r="BK47" i="2"/>
  <c r="BI47" i="2"/>
  <c r="AY47" i="2"/>
  <c r="AW47" i="2"/>
  <c r="AN47" i="2"/>
  <c r="I47" i="2"/>
  <c r="G47" i="2"/>
  <c r="F47" i="2"/>
  <c r="D47" i="2"/>
  <c r="DD46" i="2"/>
  <c r="DF46" i="2" s="1"/>
  <c r="DC46" i="2"/>
  <c r="DA46" i="2"/>
  <c r="CR46" i="2"/>
  <c r="CT46" i="2" s="1"/>
  <c r="CL46" i="2"/>
  <c r="CH46" i="2"/>
  <c r="CJ46" i="2" s="1"/>
  <c r="CE46" i="2"/>
  <c r="CG46" i="2" s="1"/>
  <c r="BV46" i="2"/>
  <c r="BX46" i="2" s="1"/>
  <c r="BS46" i="2"/>
  <c r="BU46" i="2" s="1"/>
  <c r="BP46" i="2"/>
  <c r="BL46" i="2"/>
  <c r="BN46" i="2" s="1"/>
  <c r="BI46" i="2"/>
  <c r="BK46" i="2" s="1"/>
  <c r="AZ46" i="2"/>
  <c r="BB46" i="2" s="1"/>
  <c r="AY46" i="2"/>
  <c r="AW46" i="2"/>
  <c r="AN46" i="2"/>
  <c r="AP46" i="2" s="1"/>
  <c r="AM46" i="2"/>
  <c r="AO46" i="2" s="1"/>
  <c r="AD46" i="2"/>
  <c r="AF46" i="2" s="1"/>
  <c r="AA46" i="2"/>
  <c r="AC46" i="2" s="1"/>
  <c r="R46" i="2"/>
  <c r="T46" i="2" s="1"/>
  <c r="O46" i="2"/>
  <c r="Q46" i="2" s="1"/>
  <c r="I46" i="2"/>
  <c r="F46" i="2"/>
  <c r="G46" i="2" s="1"/>
  <c r="D46" i="2"/>
  <c r="DJ46" i="2" s="1"/>
  <c r="DL46" i="2" s="1"/>
  <c r="CU45" i="2"/>
  <c r="CW45" i="2" s="1"/>
  <c r="CL45" i="2"/>
  <c r="CN45" i="2" s="1"/>
  <c r="CK45" i="2"/>
  <c r="CE45" i="2"/>
  <c r="CG45" i="2" s="1"/>
  <c r="CA45" i="2"/>
  <c r="BY45" i="2"/>
  <c r="BS45" i="2"/>
  <c r="BU45" i="2" s="1"/>
  <c r="BP45" i="2"/>
  <c r="BI45" i="2"/>
  <c r="BK45" i="2" s="1"/>
  <c r="BE45" i="2"/>
  <c r="BC45" i="2"/>
  <c r="AW45" i="2"/>
  <c r="AY45" i="2" s="1"/>
  <c r="AN45" i="2"/>
  <c r="AM45" i="2"/>
  <c r="AO45" i="2" s="1"/>
  <c r="AI45" i="2"/>
  <c r="AG45" i="2"/>
  <c r="AA45" i="2"/>
  <c r="AC45" i="2" s="1"/>
  <c r="W45" i="2"/>
  <c r="U45" i="2"/>
  <c r="O45" i="2"/>
  <c r="Q45" i="2" s="1"/>
  <c r="I45" i="2"/>
  <c r="D45" i="2"/>
  <c r="CX45" i="2" s="1"/>
  <c r="CZ45" i="2" s="1"/>
  <c r="DJ44" i="2"/>
  <c r="DL44" i="2" s="1"/>
  <c r="CX44" i="2"/>
  <c r="CZ44" i="2" s="1"/>
  <c r="CL44" i="2"/>
  <c r="CB44" i="2"/>
  <c r="CD44" i="2" s="1"/>
  <c r="BP44" i="2"/>
  <c r="BF44" i="2"/>
  <c r="BH44" i="2" s="1"/>
  <c r="AT44" i="2"/>
  <c r="AV44" i="2" s="1"/>
  <c r="AN44" i="2"/>
  <c r="AJ44" i="2"/>
  <c r="AL44" i="2" s="1"/>
  <c r="AC44" i="2"/>
  <c r="AA44" i="2"/>
  <c r="X44" i="2"/>
  <c r="Z44" i="2" s="1"/>
  <c r="Q44" i="2"/>
  <c r="O44" i="2"/>
  <c r="L44" i="2"/>
  <c r="N44" i="2" s="1"/>
  <c r="I44" i="2"/>
  <c r="D44" i="2"/>
  <c r="DG44" i="2" s="1"/>
  <c r="DI44" i="2" s="1"/>
  <c r="CL43" i="2"/>
  <c r="BP43" i="2"/>
  <c r="AZ43" i="2"/>
  <c r="BB43" i="2" s="1"/>
  <c r="AN43" i="2"/>
  <c r="I43" i="2"/>
  <c r="D43" i="2"/>
  <c r="CL42" i="2"/>
  <c r="BP42" i="2"/>
  <c r="BI42" i="2"/>
  <c r="BK42" i="2" s="1"/>
  <c r="AW42" i="2"/>
  <c r="AY42" i="2" s="1"/>
  <c r="AN42" i="2"/>
  <c r="AM42" i="2"/>
  <c r="AA42" i="2"/>
  <c r="AC42" i="2" s="1"/>
  <c r="O42" i="2"/>
  <c r="Q42" i="2" s="1"/>
  <c r="I42" i="2"/>
  <c r="F42" i="2"/>
  <c r="G42" i="2" s="1"/>
  <c r="D42" i="2"/>
  <c r="DA42" i="2" s="1"/>
  <c r="DC42" i="2" s="1"/>
  <c r="DG41" i="2"/>
  <c r="DI41" i="2" s="1"/>
  <c r="DC41" i="2"/>
  <c r="DA41" i="2"/>
  <c r="CU41" i="2"/>
  <c r="CW41" i="2" s="1"/>
  <c r="CL41" i="2"/>
  <c r="CN41" i="2" s="1"/>
  <c r="CK41" i="2"/>
  <c r="CM41" i="2" s="1"/>
  <c r="CE41" i="2"/>
  <c r="CG41" i="2" s="1"/>
  <c r="BY41" i="2"/>
  <c r="CA41" i="2" s="1"/>
  <c r="BS41" i="2"/>
  <c r="BU41" i="2" s="1"/>
  <c r="BP41" i="2"/>
  <c r="BO41" i="2"/>
  <c r="BQ41" i="2" s="1"/>
  <c r="BI41" i="2"/>
  <c r="BK41" i="2" s="1"/>
  <c r="BC41" i="2"/>
  <c r="BE41" i="2" s="1"/>
  <c r="AW41" i="2"/>
  <c r="AY41" i="2" s="1"/>
  <c r="AN41" i="2"/>
  <c r="AM41" i="2"/>
  <c r="AO41" i="2" s="1"/>
  <c r="AG41" i="2"/>
  <c r="AI41" i="2" s="1"/>
  <c r="AA41" i="2"/>
  <c r="AC41" i="2" s="1"/>
  <c r="U41" i="2"/>
  <c r="W41" i="2" s="1"/>
  <c r="O41" i="2"/>
  <c r="Q41" i="2" s="1"/>
  <c r="I41" i="2"/>
  <c r="D41" i="2"/>
  <c r="DJ41" i="2" s="1"/>
  <c r="DL41" i="2" s="1"/>
  <c r="CR40" i="2"/>
  <c r="CT40" i="2" s="1"/>
  <c r="CL40" i="2"/>
  <c r="BP40" i="2"/>
  <c r="AY40" i="2"/>
  <c r="AW40" i="2"/>
  <c r="AN40" i="2"/>
  <c r="AG40" i="2"/>
  <c r="AI40" i="2" s="1"/>
  <c r="AC40" i="2"/>
  <c r="AA40" i="2"/>
  <c r="I40" i="2"/>
  <c r="D40" i="2"/>
  <c r="BV40" i="2" s="1"/>
  <c r="BX40" i="2" s="1"/>
  <c r="DD39" i="2"/>
  <c r="DF39" i="2" s="1"/>
  <c r="DA39" i="2"/>
  <c r="DC39" i="2" s="1"/>
  <c r="CR39" i="2"/>
  <c r="CT39" i="2" s="1"/>
  <c r="CL39" i="2"/>
  <c r="CH39" i="2"/>
  <c r="CJ39" i="2" s="1"/>
  <c r="CE39" i="2"/>
  <c r="CG39" i="2" s="1"/>
  <c r="BV39" i="2"/>
  <c r="BX39" i="2" s="1"/>
  <c r="BS39" i="2"/>
  <c r="BU39" i="2" s="1"/>
  <c r="BP39" i="2"/>
  <c r="BL39" i="2"/>
  <c r="BN39" i="2" s="1"/>
  <c r="BI39" i="2"/>
  <c r="BK39" i="2" s="1"/>
  <c r="AZ39" i="2"/>
  <c r="BB39" i="2" s="1"/>
  <c r="AW39" i="2"/>
  <c r="AY39" i="2" s="1"/>
  <c r="AN39" i="2"/>
  <c r="AM39" i="2"/>
  <c r="AO39" i="2" s="1"/>
  <c r="AD39" i="2"/>
  <c r="AF39" i="2" s="1"/>
  <c r="AA39" i="2"/>
  <c r="AC39" i="2" s="1"/>
  <c r="R39" i="2"/>
  <c r="T39" i="2" s="1"/>
  <c r="O39" i="2"/>
  <c r="Q39" i="2" s="1"/>
  <c r="I39" i="2"/>
  <c r="F39" i="2"/>
  <c r="G39" i="2" s="1"/>
  <c r="D39" i="2"/>
  <c r="DJ39" i="2" s="1"/>
  <c r="DL39" i="2" s="1"/>
  <c r="DJ38" i="2"/>
  <c r="DL38" i="2" s="1"/>
  <c r="DD38" i="2"/>
  <c r="DF38" i="2" s="1"/>
  <c r="CX38" i="2"/>
  <c r="CZ38" i="2" s="1"/>
  <c r="CR38" i="2"/>
  <c r="CT38" i="2" s="1"/>
  <c r="CL38" i="2"/>
  <c r="CH38" i="2"/>
  <c r="CJ38" i="2" s="1"/>
  <c r="CB38" i="2"/>
  <c r="CD38" i="2" s="1"/>
  <c r="BX38" i="2"/>
  <c r="BV38" i="2"/>
  <c r="BP38" i="2"/>
  <c r="BN38" i="2"/>
  <c r="BL38" i="2"/>
  <c r="BF38" i="2"/>
  <c r="BH38" i="2" s="1"/>
  <c r="BB38" i="2"/>
  <c r="AZ38" i="2"/>
  <c r="AT38" i="2"/>
  <c r="AV38" i="2" s="1"/>
  <c r="AN38" i="2"/>
  <c r="AJ38" i="2"/>
  <c r="AL38" i="2" s="1"/>
  <c r="AF38" i="2"/>
  <c r="AD38" i="2"/>
  <c r="X38" i="2"/>
  <c r="Z38" i="2" s="1"/>
  <c r="T38" i="2"/>
  <c r="R38" i="2"/>
  <c r="L38" i="2"/>
  <c r="N38" i="2" s="1"/>
  <c r="I38" i="2"/>
  <c r="D38" i="2"/>
  <c r="DA38" i="2" s="1"/>
  <c r="DC38" i="2" s="1"/>
  <c r="CL37" i="2"/>
  <c r="BP37" i="2"/>
  <c r="AN37" i="2"/>
  <c r="R37" i="2"/>
  <c r="T37" i="2" s="1"/>
  <c r="I37" i="2"/>
  <c r="D37" i="2"/>
  <c r="DI36" i="2"/>
  <c r="DG36" i="2"/>
  <c r="DF36" i="2"/>
  <c r="DA36" i="2"/>
  <c r="DC36" i="2" s="1"/>
  <c r="CW36" i="2"/>
  <c r="CU36" i="2"/>
  <c r="CL36" i="2"/>
  <c r="CN36" i="2" s="1"/>
  <c r="CK36" i="2"/>
  <c r="CE36" i="2"/>
  <c r="CG36" i="2" s="1"/>
  <c r="CA36" i="2"/>
  <c r="BY36" i="2"/>
  <c r="BS36" i="2"/>
  <c r="BU36" i="2" s="1"/>
  <c r="BP36" i="2"/>
  <c r="BI36" i="2"/>
  <c r="BK36" i="2" s="1"/>
  <c r="BE36" i="2"/>
  <c r="BC36" i="2"/>
  <c r="AW36" i="2"/>
  <c r="AY36" i="2" s="1"/>
  <c r="AN36" i="2"/>
  <c r="AM36" i="2"/>
  <c r="AO36" i="2" s="1"/>
  <c r="AG36" i="2"/>
  <c r="AI36" i="2" s="1"/>
  <c r="AA36" i="2"/>
  <c r="AC36" i="2" s="1"/>
  <c r="U36" i="2"/>
  <c r="W36" i="2" s="1"/>
  <c r="O36" i="2"/>
  <c r="Q36" i="2" s="1"/>
  <c r="I36" i="2"/>
  <c r="D36" i="2"/>
  <c r="DD36" i="2" s="1"/>
  <c r="DJ35" i="2"/>
  <c r="DL35" i="2" s="1"/>
  <c r="DG35" i="2"/>
  <c r="DI35" i="2" s="1"/>
  <c r="CX35" i="2"/>
  <c r="CZ35" i="2" s="1"/>
  <c r="CW35" i="2"/>
  <c r="CU35" i="2"/>
  <c r="CM35" i="2"/>
  <c r="CL35" i="2"/>
  <c r="CK35" i="2"/>
  <c r="CB35" i="2"/>
  <c r="CD35" i="2" s="1"/>
  <c r="CA35" i="2"/>
  <c r="BY35" i="2"/>
  <c r="BP35" i="2"/>
  <c r="BO35" i="2"/>
  <c r="BQ35" i="2" s="1"/>
  <c r="BF35" i="2"/>
  <c r="BH35" i="2" s="1"/>
  <c r="BE35" i="2"/>
  <c r="BC35" i="2"/>
  <c r="AT35" i="2"/>
  <c r="AV35" i="2" s="1"/>
  <c r="AQ35" i="2"/>
  <c r="AS35" i="2" s="1"/>
  <c r="AN35" i="2"/>
  <c r="AJ35" i="2"/>
  <c r="AL35" i="2" s="1"/>
  <c r="AI35" i="2"/>
  <c r="AG35" i="2"/>
  <c r="X35" i="2"/>
  <c r="Z35" i="2" s="1"/>
  <c r="U35" i="2"/>
  <c r="W35" i="2" s="1"/>
  <c r="L35" i="2"/>
  <c r="N35" i="2" s="1"/>
  <c r="I35" i="2"/>
  <c r="D35" i="2"/>
  <c r="DD35" i="2" s="1"/>
  <c r="DF35" i="2" s="1"/>
  <c r="DD34" i="2"/>
  <c r="DF34" i="2" s="1"/>
  <c r="CR34" i="2"/>
  <c r="CT34" i="2" s="1"/>
  <c r="CL34" i="2"/>
  <c r="CH34" i="2"/>
  <c r="CJ34" i="2" s="1"/>
  <c r="BV34" i="2"/>
  <c r="BX34" i="2" s="1"/>
  <c r="BP34" i="2"/>
  <c r="BL34" i="2"/>
  <c r="BN34" i="2" s="1"/>
  <c r="AZ34" i="2"/>
  <c r="BB34" i="2" s="1"/>
  <c r="AN34" i="2"/>
  <c r="AJ34" i="2"/>
  <c r="AL34" i="2" s="1"/>
  <c r="AA34" i="2"/>
  <c r="AC34" i="2" s="1"/>
  <c r="W34" i="2"/>
  <c r="U34" i="2"/>
  <c r="O34" i="2"/>
  <c r="Q34" i="2" s="1"/>
  <c r="I34" i="2"/>
  <c r="D34" i="2"/>
  <c r="CX34" i="2" s="1"/>
  <c r="CZ34" i="2" s="1"/>
  <c r="DJ33" i="2"/>
  <c r="DL33" i="2" s="1"/>
  <c r="DI33" i="2"/>
  <c r="DG33" i="2"/>
  <c r="DD33" i="2"/>
  <c r="DF33" i="2" s="1"/>
  <c r="DC33" i="2"/>
  <c r="DA33" i="2"/>
  <c r="CX33" i="2"/>
  <c r="CZ33" i="2" s="1"/>
  <c r="CW33" i="2"/>
  <c r="CU33" i="2"/>
  <c r="CR33" i="2"/>
  <c r="CT33" i="2" s="1"/>
  <c r="CL33" i="2"/>
  <c r="CK33" i="2"/>
  <c r="CM33" i="2" s="1"/>
  <c r="CH33" i="2"/>
  <c r="CJ33" i="2" s="1"/>
  <c r="CG33" i="2"/>
  <c r="CE33" i="2"/>
  <c r="CB33" i="2"/>
  <c r="CD33" i="2" s="1"/>
  <c r="BY33" i="2"/>
  <c r="CA33" i="2" s="1"/>
  <c r="BV33" i="2"/>
  <c r="BX33" i="2" s="1"/>
  <c r="BU33" i="2"/>
  <c r="BS33" i="2"/>
  <c r="BP33" i="2"/>
  <c r="BO33" i="2"/>
  <c r="BQ33" i="2" s="1"/>
  <c r="BL33" i="2"/>
  <c r="BN33" i="2" s="1"/>
  <c r="BK33" i="2"/>
  <c r="BI33" i="2"/>
  <c r="BF33" i="2"/>
  <c r="BH33" i="2" s="1"/>
  <c r="BC33" i="2"/>
  <c r="BE33" i="2" s="1"/>
  <c r="AZ33" i="2"/>
  <c r="BB33" i="2" s="1"/>
  <c r="AY33" i="2"/>
  <c r="AW33" i="2"/>
  <c r="AT33" i="2"/>
  <c r="AV33" i="2" s="1"/>
  <c r="AQ33" i="2"/>
  <c r="AS33" i="2" s="1"/>
  <c r="AN33" i="2"/>
  <c r="AM33" i="2"/>
  <c r="AJ33" i="2"/>
  <c r="AL33" i="2" s="1"/>
  <c r="AI33" i="2"/>
  <c r="AG33" i="2"/>
  <c r="AD33" i="2"/>
  <c r="AF33" i="2" s="1"/>
  <c r="AC33" i="2"/>
  <c r="AA33" i="2"/>
  <c r="X33" i="2"/>
  <c r="Z33" i="2" s="1"/>
  <c r="W33" i="2"/>
  <c r="U33" i="2"/>
  <c r="R33" i="2"/>
  <c r="T33" i="2" s="1"/>
  <c r="Q33" i="2"/>
  <c r="O33" i="2"/>
  <c r="L33" i="2"/>
  <c r="N33" i="2" s="1"/>
  <c r="I33" i="2"/>
  <c r="D33" i="2"/>
  <c r="DD32" i="2"/>
  <c r="DF32" i="2" s="1"/>
  <c r="CX32" i="2"/>
  <c r="CZ32" i="2" s="1"/>
  <c r="CR32" i="2"/>
  <c r="CT32" i="2" s="1"/>
  <c r="CL32" i="2"/>
  <c r="CJ32" i="2"/>
  <c r="CH32" i="2"/>
  <c r="CD32" i="2"/>
  <c r="CB32" i="2"/>
  <c r="BP32" i="2"/>
  <c r="BN32" i="2"/>
  <c r="BL32" i="2"/>
  <c r="AZ32" i="2"/>
  <c r="BB32" i="2" s="1"/>
  <c r="AT32" i="2"/>
  <c r="AV32" i="2" s="1"/>
  <c r="AN32" i="2"/>
  <c r="AJ32" i="2"/>
  <c r="AL32" i="2" s="1"/>
  <c r="AF32" i="2"/>
  <c r="AD32" i="2"/>
  <c r="R32" i="2"/>
  <c r="T32" i="2" s="1"/>
  <c r="L32" i="2"/>
  <c r="N32" i="2" s="1"/>
  <c r="I32" i="2"/>
  <c r="D32" i="2"/>
  <c r="CL31" i="2"/>
  <c r="BP31" i="2"/>
  <c r="BC31" i="2"/>
  <c r="BE31" i="2" s="1"/>
  <c r="AN31" i="2"/>
  <c r="AM31" i="2"/>
  <c r="U31" i="2"/>
  <c r="W31" i="2" s="1"/>
  <c r="L31" i="2"/>
  <c r="N31" i="2" s="1"/>
  <c r="I31" i="2"/>
  <c r="D31" i="2"/>
  <c r="DJ31" i="2" s="1"/>
  <c r="DL31" i="2" s="1"/>
  <c r="CL30" i="2"/>
  <c r="BP30" i="2"/>
  <c r="AN30" i="2"/>
  <c r="I30" i="2"/>
  <c r="G30" i="2"/>
  <c r="D30" i="2"/>
  <c r="BC30" i="2" s="1"/>
  <c r="BE30" i="2" s="1"/>
  <c r="CL29" i="2"/>
  <c r="BV29" i="2"/>
  <c r="BX29" i="2" s="1"/>
  <c r="BS29" i="2"/>
  <c r="BU29" i="2" s="1"/>
  <c r="BP29" i="2"/>
  <c r="AZ29" i="2"/>
  <c r="BB29" i="2" s="1"/>
  <c r="AN29" i="2"/>
  <c r="I29" i="2"/>
  <c r="D29" i="2"/>
  <c r="DJ28" i="2"/>
  <c r="DL28" i="2" s="1"/>
  <c r="DD28" i="2"/>
  <c r="DF28" i="2" s="1"/>
  <c r="DA28" i="2"/>
  <c r="DC28" i="2" s="1"/>
  <c r="CX28" i="2"/>
  <c r="CZ28" i="2" s="1"/>
  <c r="CR28" i="2"/>
  <c r="CT28" i="2" s="1"/>
  <c r="CL28" i="2"/>
  <c r="CH28" i="2"/>
  <c r="CJ28" i="2" s="1"/>
  <c r="CE28" i="2"/>
  <c r="CG28" i="2" s="1"/>
  <c r="CB28" i="2"/>
  <c r="CD28" i="2" s="1"/>
  <c r="BV28" i="2"/>
  <c r="BX28" i="2" s="1"/>
  <c r="BS28" i="2"/>
  <c r="BU28" i="2" s="1"/>
  <c r="BP28" i="2"/>
  <c r="BL28" i="2"/>
  <c r="BN28" i="2" s="1"/>
  <c r="BI28" i="2"/>
  <c r="BK28" i="2" s="1"/>
  <c r="BF28" i="2"/>
  <c r="BH28" i="2" s="1"/>
  <c r="AZ28" i="2"/>
  <c r="BB28" i="2" s="1"/>
  <c r="AW28" i="2"/>
  <c r="AY28" i="2" s="1"/>
  <c r="AT28" i="2"/>
  <c r="AV28" i="2" s="1"/>
  <c r="AN28" i="2"/>
  <c r="AM28" i="2"/>
  <c r="AJ28" i="2"/>
  <c r="AL28" i="2" s="1"/>
  <c r="AD28" i="2"/>
  <c r="AF28" i="2" s="1"/>
  <c r="AA28" i="2"/>
  <c r="AC28" i="2" s="1"/>
  <c r="X28" i="2"/>
  <c r="Z28" i="2" s="1"/>
  <c r="R28" i="2"/>
  <c r="T28" i="2" s="1"/>
  <c r="O28" i="2"/>
  <c r="Q28" i="2" s="1"/>
  <c r="L28" i="2"/>
  <c r="N28" i="2" s="1"/>
  <c r="I28" i="2"/>
  <c r="F28" i="2"/>
  <c r="G28" i="2" s="1"/>
  <c r="D28" i="2"/>
  <c r="DG28" i="2" s="1"/>
  <c r="DI28" i="2" s="1"/>
  <c r="CL27" i="2"/>
  <c r="BP27" i="2"/>
  <c r="AN27" i="2"/>
  <c r="I27" i="2"/>
  <c r="D27" i="2"/>
  <c r="DG26" i="2"/>
  <c r="DI26" i="2" s="1"/>
  <c r="DD26" i="2"/>
  <c r="DF26" i="2" s="1"/>
  <c r="DA26" i="2"/>
  <c r="DC26" i="2" s="1"/>
  <c r="CU26" i="2"/>
  <c r="CW26" i="2" s="1"/>
  <c r="CR26" i="2"/>
  <c r="CT26" i="2" s="1"/>
  <c r="CL26" i="2"/>
  <c r="CK26" i="2"/>
  <c r="CM26" i="2" s="1"/>
  <c r="CH26" i="2"/>
  <c r="CJ26" i="2" s="1"/>
  <c r="CE26" i="2"/>
  <c r="CG26" i="2" s="1"/>
  <c r="BY26" i="2"/>
  <c r="CA26" i="2" s="1"/>
  <c r="BV26" i="2"/>
  <c r="BX26" i="2" s="1"/>
  <c r="BS26" i="2"/>
  <c r="BU26" i="2" s="1"/>
  <c r="BP26" i="2"/>
  <c r="BR26" i="2" s="1"/>
  <c r="BO26" i="2"/>
  <c r="BQ26" i="2" s="1"/>
  <c r="BL26" i="2"/>
  <c r="BN26" i="2" s="1"/>
  <c r="BI26" i="2"/>
  <c r="BK26" i="2" s="1"/>
  <c r="BC26" i="2"/>
  <c r="BE26" i="2" s="1"/>
  <c r="AZ26" i="2"/>
  <c r="BB26" i="2" s="1"/>
  <c r="AW26" i="2"/>
  <c r="AY26" i="2" s="1"/>
  <c r="AQ26" i="2"/>
  <c r="AS26" i="2" s="1"/>
  <c r="AN26" i="2"/>
  <c r="AM26" i="2"/>
  <c r="AO26" i="2" s="1"/>
  <c r="AG26" i="2"/>
  <c r="AI26" i="2" s="1"/>
  <c r="AD26" i="2"/>
  <c r="AF26" i="2" s="1"/>
  <c r="AA26" i="2"/>
  <c r="AC26" i="2" s="1"/>
  <c r="U26" i="2"/>
  <c r="W26" i="2" s="1"/>
  <c r="R26" i="2"/>
  <c r="T26" i="2" s="1"/>
  <c r="O26" i="2"/>
  <c r="Q26" i="2" s="1"/>
  <c r="I26" i="2"/>
  <c r="F26" i="2"/>
  <c r="G26" i="2" s="1"/>
  <c r="D26" i="2"/>
  <c r="DJ26" i="2" s="1"/>
  <c r="DL26" i="2" s="1"/>
  <c r="DJ25" i="2"/>
  <c r="DL25" i="2" s="1"/>
  <c r="DF25" i="2"/>
  <c r="DD25" i="2"/>
  <c r="CX25" i="2"/>
  <c r="CZ25" i="2" s="1"/>
  <c r="CT25" i="2"/>
  <c r="CR25" i="2"/>
  <c r="CL25" i="2"/>
  <c r="CH25" i="2"/>
  <c r="CJ25" i="2" s="1"/>
  <c r="CB25" i="2"/>
  <c r="CD25" i="2" s="1"/>
  <c r="BX25" i="2"/>
  <c r="BV25" i="2"/>
  <c r="BP25" i="2"/>
  <c r="BN25" i="2"/>
  <c r="BL25" i="2"/>
  <c r="BF25" i="2"/>
  <c r="BH25" i="2" s="1"/>
  <c r="AZ25" i="2"/>
  <c r="BB25" i="2" s="1"/>
  <c r="AT25" i="2"/>
  <c r="AV25" i="2" s="1"/>
  <c r="AN25" i="2"/>
  <c r="AJ25" i="2"/>
  <c r="AL25" i="2" s="1"/>
  <c r="AD25" i="2"/>
  <c r="AF25" i="2" s="1"/>
  <c r="X25" i="2"/>
  <c r="Z25" i="2" s="1"/>
  <c r="T25" i="2"/>
  <c r="R25" i="2"/>
  <c r="L25" i="2"/>
  <c r="N25" i="2" s="1"/>
  <c r="I25" i="2"/>
  <c r="D25" i="2"/>
  <c r="DA25" i="2" s="1"/>
  <c r="DC25" i="2" s="1"/>
  <c r="DJ24" i="2"/>
  <c r="DL24" i="2" s="1"/>
  <c r="DG24" i="2"/>
  <c r="DI24" i="2" s="1"/>
  <c r="DD24" i="2"/>
  <c r="DF24" i="2" s="1"/>
  <c r="CX24" i="2"/>
  <c r="CZ24" i="2" s="1"/>
  <c r="CU24" i="2"/>
  <c r="CW24" i="2" s="1"/>
  <c r="CR24" i="2"/>
  <c r="CT24" i="2" s="1"/>
  <c r="CL24" i="2"/>
  <c r="CK24" i="2"/>
  <c r="CN24" i="2" s="1"/>
  <c r="CJ24" i="2"/>
  <c r="CH24" i="2"/>
  <c r="CB24" i="2"/>
  <c r="CD24" i="2" s="1"/>
  <c r="BY24" i="2"/>
  <c r="CA24" i="2" s="1"/>
  <c r="BX24" i="2"/>
  <c r="BV24" i="2"/>
  <c r="BP24" i="2"/>
  <c r="BO24" i="2"/>
  <c r="BN24" i="2"/>
  <c r="BL24" i="2"/>
  <c r="BF24" i="2"/>
  <c r="BH24" i="2" s="1"/>
  <c r="BC24" i="2"/>
  <c r="BE24" i="2" s="1"/>
  <c r="AZ24" i="2"/>
  <c r="BB24" i="2" s="1"/>
  <c r="AT24" i="2"/>
  <c r="AV24" i="2" s="1"/>
  <c r="AQ24" i="2"/>
  <c r="AS24" i="2" s="1"/>
  <c r="AN24" i="2"/>
  <c r="AJ24" i="2"/>
  <c r="AL24" i="2" s="1"/>
  <c r="AG24" i="2"/>
  <c r="AI24" i="2" s="1"/>
  <c r="AF24" i="2"/>
  <c r="AD24" i="2"/>
  <c r="X24" i="2"/>
  <c r="Z24" i="2" s="1"/>
  <c r="U24" i="2"/>
  <c r="W24" i="2" s="1"/>
  <c r="R24" i="2"/>
  <c r="T24" i="2" s="1"/>
  <c r="L24" i="2"/>
  <c r="N24" i="2" s="1"/>
  <c r="I24" i="2"/>
  <c r="D24" i="2"/>
  <c r="DA24" i="2" s="1"/>
  <c r="DC24" i="2" s="1"/>
  <c r="DG23" i="2"/>
  <c r="DI23" i="2" s="1"/>
  <c r="CW23" i="2"/>
  <c r="CU23" i="2"/>
  <c r="CL23" i="2"/>
  <c r="CK23" i="2"/>
  <c r="CA23" i="2"/>
  <c r="BY23" i="2"/>
  <c r="BP23" i="2"/>
  <c r="BO23" i="2"/>
  <c r="BE23" i="2"/>
  <c r="BC23" i="2"/>
  <c r="AQ23" i="2"/>
  <c r="AS23" i="2" s="1"/>
  <c r="AN23" i="2"/>
  <c r="AG23" i="2"/>
  <c r="AI23" i="2" s="1"/>
  <c r="U23" i="2"/>
  <c r="W23" i="2" s="1"/>
  <c r="I23" i="2"/>
  <c r="F23" i="2" s="1"/>
  <c r="G23" i="2" s="1"/>
  <c r="D23" i="2"/>
  <c r="DJ22" i="2"/>
  <c r="DL22" i="2" s="1"/>
  <c r="DI22" i="2"/>
  <c r="DG22" i="2"/>
  <c r="DA22" i="2"/>
  <c r="DC22" i="2" s="1"/>
  <c r="CX22" i="2"/>
  <c r="CZ22" i="2" s="1"/>
  <c r="CW22" i="2"/>
  <c r="CU22" i="2"/>
  <c r="CM22" i="2"/>
  <c r="CL22" i="2"/>
  <c r="CN22" i="2" s="1"/>
  <c r="CK22" i="2"/>
  <c r="CE22" i="2"/>
  <c r="CG22" i="2" s="1"/>
  <c r="CB22" i="2"/>
  <c r="CD22" i="2" s="1"/>
  <c r="CA22" i="2"/>
  <c r="BY22" i="2"/>
  <c r="BS22" i="2"/>
  <c r="BU22" i="2" s="1"/>
  <c r="BQ22" i="2"/>
  <c r="BP22" i="2"/>
  <c r="BO22" i="2"/>
  <c r="BI22" i="2"/>
  <c r="BK22" i="2" s="1"/>
  <c r="BF22" i="2"/>
  <c r="BH22" i="2" s="1"/>
  <c r="BE22" i="2"/>
  <c r="BC22" i="2"/>
  <c r="AW22" i="2"/>
  <c r="AY22" i="2" s="1"/>
  <c r="AT22" i="2"/>
  <c r="AV22" i="2" s="1"/>
  <c r="AS22" i="2"/>
  <c r="AQ22" i="2"/>
  <c r="AN22" i="2"/>
  <c r="AP22" i="2" s="1"/>
  <c r="AM22" i="2"/>
  <c r="AO22" i="2" s="1"/>
  <c r="AJ22" i="2"/>
  <c r="AL22" i="2" s="1"/>
  <c r="AI22" i="2"/>
  <c r="AG22" i="2"/>
  <c r="AA22" i="2"/>
  <c r="AC22" i="2" s="1"/>
  <c r="X22" i="2"/>
  <c r="Z22" i="2" s="1"/>
  <c r="U22" i="2"/>
  <c r="W22" i="2" s="1"/>
  <c r="O22" i="2"/>
  <c r="Q22" i="2" s="1"/>
  <c r="L22" i="2"/>
  <c r="N22" i="2" s="1"/>
  <c r="I22" i="2"/>
  <c r="G22" i="2"/>
  <c r="D22" i="2"/>
  <c r="DD22" i="2" s="1"/>
  <c r="DF22" i="2" s="1"/>
  <c r="CZ21" i="2"/>
  <c r="CX21" i="2"/>
  <c r="CL21" i="2"/>
  <c r="BP21" i="2"/>
  <c r="BH21" i="2"/>
  <c r="BF21" i="2"/>
  <c r="AN21" i="2"/>
  <c r="L21" i="2"/>
  <c r="N21" i="2" s="1"/>
  <c r="I21" i="2"/>
  <c r="D21" i="2"/>
  <c r="DD20" i="2"/>
  <c r="DF20" i="2" s="1"/>
  <c r="DA20" i="2"/>
  <c r="DC20" i="2" s="1"/>
  <c r="CX20" i="2"/>
  <c r="CZ20" i="2" s="1"/>
  <c r="CR20" i="2"/>
  <c r="CT20" i="2" s="1"/>
  <c r="CL20" i="2"/>
  <c r="CH20" i="2"/>
  <c r="CJ20" i="2" s="1"/>
  <c r="CD20" i="2"/>
  <c r="CB20" i="2"/>
  <c r="BV20" i="2"/>
  <c r="BX20" i="2" s="1"/>
  <c r="BS20" i="2"/>
  <c r="BU20" i="2" s="1"/>
  <c r="BP20" i="2"/>
  <c r="BI20" i="2"/>
  <c r="BK20" i="2" s="1"/>
  <c r="BF20" i="2"/>
  <c r="BH20" i="2" s="1"/>
  <c r="AZ20" i="2"/>
  <c r="BB20" i="2" s="1"/>
  <c r="AT20" i="2"/>
  <c r="AV20" i="2" s="1"/>
  <c r="AN20" i="2"/>
  <c r="AP20" i="2" s="1"/>
  <c r="AM20" i="2"/>
  <c r="AO20" i="2" s="1"/>
  <c r="AL20" i="2"/>
  <c r="AJ20" i="2"/>
  <c r="AA20" i="2"/>
  <c r="AC20" i="2" s="1"/>
  <c r="R20" i="2"/>
  <c r="T20" i="2" s="1"/>
  <c r="O20" i="2"/>
  <c r="Q20" i="2" s="1"/>
  <c r="N20" i="2"/>
  <c r="L20" i="2"/>
  <c r="I20" i="2"/>
  <c r="F20" i="2"/>
  <c r="G20" i="2" s="1"/>
  <c r="D20" i="2"/>
  <c r="DJ20" i="2" s="1"/>
  <c r="DL20" i="2" s="1"/>
  <c r="CL19" i="2"/>
  <c r="BP19" i="2"/>
  <c r="BI19" i="2"/>
  <c r="BK19" i="2" s="1"/>
  <c r="AN19" i="2"/>
  <c r="O19" i="2"/>
  <c r="Q19" i="2" s="1"/>
  <c r="I19" i="2"/>
  <c r="G19" i="2"/>
  <c r="F19" i="2"/>
  <c r="D19" i="2"/>
  <c r="DG18" i="2"/>
  <c r="DI18" i="2" s="1"/>
  <c r="DD18" i="2"/>
  <c r="DF18" i="2" s="1"/>
  <c r="DA18" i="2"/>
  <c r="DC18" i="2" s="1"/>
  <c r="CU18" i="2"/>
  <c r="CW18" i="2" s="1"/>
  <c r="CR18" i="2"/>
  <c r="CT18" i="2" s="1"/>
  <c r="CL18" i="2"/>
  <c r="CN18" i="2" s="1"/>
  <c r="CK18" i="2"/>
  <c r="CM18" i="2" s="1"/>
  <c r="CH18" i="2"/>
  <c r="CJ18" i="2" s="1"/>
  <c r="CG18" i="2"/>
  <c r="CE18" i="2"/>
  <c r="BY18" i="2"/>
  <c r="CA18" i="2" s="1"/>
  <c r="BV18" i="2"/>
  <c r="BX18" i="2" s="1"/>
  <c r="BU18" i="2"/>
  <c r="BS18" i="2"/>
  <c r="BP18" i="2"/>
  <c r="BO18" i="2"/>
  <c r="BQ18" i="2" s="1"/>
  <c r="BL18" i="2"/>
  <c r="BN18" i="2" s="1"/>
  <c r="BI18" i="2"/>
  <c r="BK18" i="2" s="1"/>
  <c r="BC18" i="2"/>
  <c r="BE18" i="2" s="1"/>
  <c r="AZ18" i="2"/>
  <c r="BB18" i="2" s="1"/>
  <c r="AY18" i="2"/>
  <c r="AW18" i="2"/>
  <c r="AQ18" i="2"/>
  <c r="AS18" i="2" s="1"/>
  <c r="AO18" i="2"/>
  <c r="AN18" i="2"/>
  <c r="AM18" i="2"/>
  <c r="AG18" i="2"/>
  <c r="AI18" i="2" s="1"/>
  <c r="AD18" i="2"/>
  <c r="AF18" i="2" s="1"/>
  <c r="AC18" i="2"/>
  <c r="AA18" i="2"/>
  <c r="U18" i="2"/>
  <c r="W18" i="2" s="1"/>
  <c r="R18" i="2"/>
  <c r="T18" i="2" s="1"/>
  <c r="O18" i="2"/>
  <c r="Q18" i="2" s="1"/>
  <c r="I18" i="2"/>
  <c r="F18" i="2"/>
  <c r="G18" i="2" s="1"/>
  <c r="D18" i="2"/>
  <c r="DJ18" i="2" s="1"/>
  <c r="DL18" i="2" s="1"/>
  <c r="DF17" i="2"/>
  <c r="DD17" i="2"/>
  <c r="DC17" i="2"/>
  <c r="CR17" i="2"/>
  <c r="CT17" i="2" s="1"/>
  <c r="CL17" i="2"/>
  <c r="CJ17" i="2"/>
  <c r="CH17" i="2"/>
  <c r="BV17" i="2"/>
  <c r="BX17" i="2" s="1"/>
  <c r="BP17" i="2"/>
  <c r="BN17" i="2"/>
  <c r="BL17" i="2"/>
  <c r="AZ17" i="2"/>
  <c r="BB17" i="2" s="1"/>
  <c r="AN17" i="2"/>
  <c r="AD17" i="2"/>
  <c r="AF17" i="2" s="1"/>
  <c r="T17" i="2"/>
  <c r="R17" i="2"/>
  <c r="I17" i="2"/>
  <c r="D17" i="2"/>
  <c r="DA17" i="2" s="1"/>
  <c r="DJ16" i="2"/>
  <c r="DL16" i="2" s="1"/>
  <c r="DG16" i="2"/>
  <c r="DI16" i="2" s="1"/>
  <c r="DF16" i="2"/>
  <c r="DD16" i="2"/>
  <c r="CX16" i="2"/>
  <c r="CZ16" i="2" s="1"/>
  <c r="CU16" i="2"/>
  <c r="CW16" i="2" s="1"/>
  <c r="CT16" i="2"/>
  <c r="CR16" i="2"/>
  <c r="CL16" i="2"/>
  <c r="CK16" i="2"/>
  <c r="CM16" i="2" s="1"/>
  <c r="CJ16" i="2"/>
  <c r="CH16" i="2"/>
  <c r="CB16" i="2"/>
  <c r="CD16" i="2" s="1"/>
  <c r="BY16" i="2"/>
  <c r="CA16" i="2" s="1"/>
  <c r="BV16" i="2"/>
  <c r="BX16" i="2" s="1"/>
  <c r="BQ16" i="2"/>
  <c r="BP16" i="2"/>
  <c r="BR16" i="2" s="1"/>
  <c r="BO16" i="2"/>
  <c r="BL16" i="2"/>
  <c r="BN16" i="2" s="1"/>
  <c r="BF16" i="2"/>
  <c r="BH16" i="2" s="1"/>
  <c r="BC16" i="2"/>
  <c r="BE16" i="2" s="1"/>
  <c r="BB16" i="2"/>
  <c r="AZ16" i="2"/>
  <c r="AT16" i="2"/>
  <c r="AV16" i="2" s="1"/>
  <c r="AQ16" i="2"/>
  <c r="AS16" i="2" s="1"/>
  <c r="AN16" i="2"/>
  <c r="AJ16" i="2"/>
  <c r="AL16" i="2" s="1"/>
  <c r="AG16" i="2"/>
  <c r="AI16" i="2" s="1"/>
  <c r="AD16" i="2"/>
  <c r="AF16" i="2" s="1"/>
  <c r="X16" i="2"/>
  <c r="Z16" i="2" s="1"/>
  <c r="U16" i="2"/>
  <c r="W16" i="2" s="1"/>
  <c r="T16" i="2"/>
  <c r="R16" i="2"/>
  <c r="L16" i="2"/>
  <c r="N16" i="2" s="1"/>
  <c r="I16" i="2"/>
  <c r="G16" i="2"/>
  <c r="D16" i="2"/>
  <c r="DA16" i="2" s="1"/>
  <c r="DC16" i="2" s="1"/>
  <c r="CL15" i="2"/>
  <c r="BP15" i="2"/>
  <c r="AN15" i="2"/>
  <c r="U15" i="2"/>
  <c r="W15" i="2" s="1"/>
  <c r="I15" i="2"/>
  <c r="D15" i="2"/>
  <c r="DG14" i="2"/>
  <c r="DI14" i="2" s="1"/>
  <c r="DD14" i="2"/>
  <c r="DF14" i="2" s="1"/>
  <c r="DA14" i="2"/>
  <c r="DC14" i="2" s="1"/>
  <c r="CU14" i="2"/>
  <c r="CW14" i="2" s="1"/>
  <c r="CR14" i="2"/>
  <c r="CT14" i="2" s="1"/>
  <c r="CL14" i="2"/>
  <c r="CK14" i="2"/>
  <c r="CM14" i="2" s="1"/>
  <c r="CH14" i="2"/>
  <c r="CJ14" i="2" s="1"/>
  <c r="CE14" i="2"/>
  <c r="CG14" i="2" s="1"/>
  <c r="BY14" i="2"/>
  <c r="CA14" i="2" s="1"/>
  <c r="BV14" i="2"/>
  <c r="BX14" i="2" s="1"/>
  <c r="BS14" i="2"/>
  <c r="BU14" i="2" s="1"/>
  <c r="BP14" i="2"/>
  <c r="BO14" i="2"/>
  <c r="BQ14" i="2" s="1"/>
  <c r="BL14" i="2"/>
  <c r="BN14" i="2" s="1"/>
  <c r="BI14" i="2"/>
  <c r="BK14" i="2" s="1"/>
  <c r="BC14" i="2"/>
  <c r="BE14" i="2" s="1"/>
  <c r="AZ14" i="2"/>
  <c r="BB14" i="2" s="1"/>
  <c r="AW14" i="2"/>
  <c r="AY14" i="2" s="1"/>
  <c r="AQ14" i="2"/>
  <c r="AS14" i="2" s="1"/>
  <c r="AN14" i="2"/>
  <c r="AP14" i="2" s="1"/>
  <c r="AM14" i="2"/>
  <c r="AO14" i="2" s="1"/>
  <c r="AG14" i="2"/>
  <c r="AI14" i="2" s="1"/>
  <c r="AD14" i="2"/>
  <c r="AF14" i="2" s="1"/>
  <c r="AA14" i="2"/>
  <c r="AC14" i="2" s="1"/>
  <c r="U14" i="2"/>
  <c r="W14" i="2" s="1"/>
  <c r="R14" i="2"/>
  <c r="T14" i="2" s="1"/>
  <c r="O14" i="2"/>
  <c r="Q14" i="2" s="1"/>
  <c r="I14" i="2"/>
  <c r="F14" i="2"/>
  <c r="G14" i="2" s="1"/>
  <c r="D14" i="2"/>
  <c r="DJ14" i="2" s="1"/>
  <c r="DL14" i="2" s="1"/>
  <c r="DJ13" i="2"/>
  <c r="DL13" i="2" s="1"/>
  <c r="DI13" i="2"/>
  <c r="DF13" i="2"/>
  <c r="DD13" i="2"/>
  <c r="DC13" i="2"/>
  <c r="DA13" i="2"/>
  <c r="CX13" i="2"/>
  <c r="CZ13" i="2" s="1"/>
  <c r="CT13" i="2"/>
  <c r="CR13" i="2"/>
  <c r="CL13" i="2"/>
  <c r="CJ13" i="2"/>
  <c r="CH13" i="2"/>
  <c r="CG13" i="2"/>
  <c r="CE13" i="2"/>
  <c r="CB13" i="2"/>
  <c r="CD13" i="2" s="1"/>
  <c r="BX13" i="2"/>
  <c r="BV13" i="2"/>
  <c r="BU13" i="2"/>
  <c r="BS13" i="2"/>
  <c r="BP13" i="2"/>
  <c r="BN13" i="2"/>
  <c r="BL13" i="2"/>
  <c r="BK13" i="2"/>
  <c r="BI13" i="2"/>
  <c r="BF13" i="2"/>
  <c r="BH13" i="2" s="1"/>
  <c r="BB13" i="2"/>
  <c r="AZ13" i="2"/>
  <c r="AY13" i="2"/>
  <c r="AW13" i="2"/>
  <c r="AT13" i="2"/>
  <c r="AV13" i="2" s="1"/>
  <c r="AN13" i="2"/>
  <c r="AM13" i="2"/>
  <c r="AJ13" i="2"/>
  <c r="AL13" i="2" s="1"/>
  <c r="AF13" i="2"/>
  <c r="AD13" i="2"/>
  <c r="AC13" i="2"/>
  <c r="AA13" i="2"/>
  <c r="X13" i="2"/>
  <c r="Z13" i="2" s="1"/>
  <c r="T13" i="2"/>
  <c r="R13" i="2"/>
  <c r="Q13" i="2"/>
  <c r="O13" i="2"/>
  <c r="L13" i="2"/>
  <c r="N13" i="2" s="1"/>
  <c r="I13" i="2"/>
  <c r="F13" i="2" s="1"/>
  <c r="G13" i="2" s="1"/>
  <c r="D13" i="2"/>
  <c r="DG13" i="2" s="1"/>
  <c r="DJ12" i="2"/>
  <c r="DL12" i="2" s="1"/>
  <c r="CX12" i="2"/>
  <c r="CZ12" i="2" s="1"/>
  <c r="CR12" i="2"/>
  <c r="CT12" i="2" s="1"/>
  <c r="CL12" i="2"/>
  <c r="CH12" i="2"/>
  <c r="CJ12" i="2" s="1"/>
  <c r="BV12" i="2"/>
  <c r="BX12" i="2" s="1"/>
  <c r="BP12" i="2"/>
  <c r="AT12" i="2"/>
  <c r="AV12" i="2" s="1"/>
  <c r="AN12" i="2"/>
  <c r="AJ12" i="2"/>
  <c r="AL12" i="2" s="1"/>
  <c r="X12" i="2"/>
  <c r="Z12" i="2" s="1"/>
  <c r="R12" i="2"/>
  <c r="T12" i="2" s="1"/>
  <c r="I12" i="2"/>
  <c r="D12" i="2"/>
  <c r="CB12" i="2" s="1"/>
  <c r="CD12" i="2" s="1"/>
  <c r="DA11" i="2"/>
  <c r="DC11" i="2" s="1"/>
  <c r="CL11" i="2"/>
  <c r="BP11" i="2"/>
  <c r="AN11" i="2"/>
  <c r="AA11" i="2"/>
  <c r="AC11" i="2" s="1"/>
  <c r="I11" i="2"/>
  <c r="F11" i="2" s="1"/>
  <c r="G11" i="2" s="1"/>
  <c r="D11" i="2"/>
  <c r="BS11" i="2" s="1"/>
  <c r="BU11" i="2" s="1"/>
  <c r="DJ10" i="2"/>
  <c r="DL10" i="2" s="1"/>
  <c r="DG10" i="2"/>
  <c r="DI10" i="2" s="1"/>
  <c r="DA10" i="2"/>
  <c r="DC10" i="2" s="1"/>
  <c r="CX10" i="2"/>
  <c r="CZ10" i="2" s="1"/>
  <c r="CU10" i="2"/>
  <c r="CW10" i="2" s="1"/>
  <c r="CL10" i="2"/>
  <c r="CN10" i="2" s="1"/>
  <c r="CK10" i="2"/>
  <c r="CM10" i="2" s="1"/>
  <c r="CE10" i="2"/>
  <c r="CG10" i="2" s="1"/>
  <c r="CB10" i="2"/>
  <c r="CD10" i="2" s="1"/>
  <c r="BY10" i="2"/>
  <c r="CA10" i="2" s="1"/>
  <c r="BS10" i="2"/>
  <c r="BU10" i="2" s="1"/>
  <c r="BP10" i="2"/>
  <c r="BR10" i="2" s="1"/>
  <c r="BO10" i="2"/>
  <c r="BQ10" i="2" s="1"/>
  <c r="BI10" i="2"/>
  <c r="BK10" i="2" s="1"/>
  <c r="BF10" i="2"/>
  <c r="BH10" i="2" s="1"/>
  <c r="BC10" i="2"/>
  <c r="BE10" i="2" s="1"/>
  <c r="AW10" i="2"/>
  <c r="AY10" i="2" s="1"/>
  <c r="AT10" i="2"/>
  <c r="AV10" i="2" s="1"/>
  <c r="AQ10" i="2"/>
  <c r="AS10" i="2" s="1"/>
  <c r="AN10" i="2"/>
  <c r="AP10" i="2" s="1"/>
  <c r="AM10" i="2"/>
  <c r="AO10" i="2" s="1"/>
  <c r="AJ10" i="2"/>
  <c r="AL10" i="2" s="1"/>
  <c r="AG10" i="2"/>
  <c r="AI10" i="2" s="1"/>
  <c r="AA10" i="2"/>
  <c r="AC10" i="2" s="1"/>
  <c r="X10" i="2"/>
  <c r="Z10" i="2" s="1"/>
  <c r="U10" i="2"/>
  <c r="W10" i="2" s="1"/>
  <c r="O10" i="2"/>
  <c r="Q10" i="2" s="1"/>
  <c r="L10" i="2"/>
  <c r="N10" i="2" s="1"/>
  <c r="I10" i="2"/>
  <c r="F10" i="2"/>
  <c r="G10" i="2" s="1"/>
  <c r="D10" i="2"/>
  <c r="DD10" i="2" s="1"/>
  <c r="DF10" i="2" s="1"/>
  <c r="DD9" i="2"/>
  <c r="DF9" i="2" s="1"/>
  <c r="DC9" i="2"/>
  <c r="CR9" i="2"/>
  <c r="CT9" i="2" s="1"/>
  <c r="CL9" i="2"/>
  <c r="CH9" i="2"/>
  <c r="CJ9" i="2" s="1"/>
  <c r="BV9" i="2"/>
  <c r="BX9" i="2" s="1"/>
  <c r="BP9" i="2"/>
  <c r="BL9" i="2"/>
  <c r="BN9" i="2" s="1"/>
  <c r="AZ9" i="2"/>
  <c r="BB9" i="2" s="1"/>
  <c r="AN9" i="2"/>
  <c r="AD9" i="2"/>
  <c r="AF9" i="2" s="1"/>
  <c r="R9" i="2"/>
  <c r="T9" i="2" s="1"/>
  <c r="I9" i="2"/>
  <c r="D9" i="2"/>
  <c r="DA9" i="2" s="1"/>
  <c r="DJ8" i="2"/>
  <c r="DL8" i="2" s="1"/>
  <c r="DD8" i="2"/>
  <c r="DF8" i="2" s="1"/>
  <c r="DA8" i="2"/>
  <c r="DC8" i="2" s="1"/>
  <c r="CX8" i="2"/>
  <c r="CZ8" i="2" s="1"/>
  <c r="CR8" i="2"/>
  <c r="CT8" i="2" s="1"/>
  <c r="CL8" i="2"/>
  <c r="CH8" i="2"/>
  <c r="CJ8" i="2" s="1"/>
  <c r="CE8" i="2"/>
  <c r="CG8" i="2" s="1"/>
  <c r="CB8" i="2"/>
  <c r="CD8" i="2" s="1"/>
  <c r="BV8" i="2"/>
  <c r="BX8" i="2" s="1"/>
  <c r="BS8" i="2"/>
  <c r="BU8" i="2" s="1"/>
  <c r="BP8" i="2"/>
  <c r="BN8" i="2"/>
  <c r="BL8" i="2"/>
  <c r="BI8" i="2"/>
  <c r="BK8" i="2" s="1"/>
  <c r="BF8" i="2"/>
  <c r="BH8" i="2" s="1"/>
  <c r="BB8" i="2"/>
  <c r="AZ8" i="2"/>
  <c r="AW8" i="2"/>
  <c r="AY8" i="2" s="1"/>
  <c r="AT8" i="2"/>
  <c r="AV8" i="2" s="1"/>
  <c r="AP8" i="2"/>
  <c r="AO8" i="2"/>
  <c r="AN8" i="2"/>
  <c r="AM8" i="2"/>
  <c r="AJ8" i="2"/>
  <c r="AL8" i="2" s="1"/>
  <c r="AF8" i="2"/>
  <c r="AD8" i="2"/>
  <c r="AA8" i="2"/>
  <c r="AC8" i="2" s="1"/>
  <c r="X8" i="2"/>
  <c r="Z8" i="2" s="1"/>
  <c r="T8" i="2"/>
  <c r="R8" i="2"/>
  <c r="O8" i="2"/>
  <c r="Q8" i="2" s="1"/>
  <c r="L8" i="2"/>
  <c r="N8" i="2" s="1"/>
  <c r="I8" i="2"/>
  <c r="D8" i="2"/>
  <c r="DG8" i="2" s="1"/>
  <c r="DI8" i="2" s="1"/>
  <c r="CU7" i="2"/>
  <c r="CW7" i="2" s="1"/>
  <c r="CL7" i="2"/>
  <c r="CK7" i="2"/>
  <c r="CM7" i="2" s="1"/>
  <c r="BY7" i="2"/>
  <c r="CA7" i="2" s="1"/>
  <c r="BP7" i="2"/>
  <c r="AN7" i="2"/>
  <c r="U7" i="2"/>
  <c r="W7" i="2" s="1"/>
  <c r="I7" i="2"/>
  <c r="D7" i="2"/>
  <c r="BC7" i="2" s="1"/>
  <c r="BE7" i="2" s="1"/>
  <c r="DG6" i="2"/>
  <c r="DI6" i="2" s="1"/>
  <c r="DD6" i="2"/>
  <c r="DF6" i="2" s="1"/>
  <c r="DA6" i="2"/>
  <c r="DC6" i="2" s="1"/>
  <c r="CU6" i="2"/>
  <c r="CW6" i="2" s="1"/>
  <c r="CR6" i="2"/>
  <c r="CT6" i="2" s="1"/>
  <c r="CL6" i="2"/>
  <c r="CK6" i="2"/>
  <c r="CM6" i="2" s="1"/>
  <c r="CH6" i="2"/>
  <c r="CJ6" i="2" s="1"/>
  <c r="CE6" i="2"/>
  <c r="CG6" i="2" s="1"/>
  <c r="BY6" i="2"/>
  <c r="CA6" i="2" s="1"/>
  <c r="BV6" i="2"/>
  <c r="BX6" i="2" s="1"/>
  <c r="BS6" i="2"/>
  <c r="BU6" i="2" s="1"/>
  <c r="BP6" i="2"/>
  <c r="BO6" i="2"/>
  <c r="BQ6" i="2" s="1"/>
  <c r="BL6" i="2"/>
  <c r="BN6" i="2" s="1"/>
  <c r="BI6" i="2"/>
  <c r="BK6" i="2" s="1"/>
  <c r="BC6" i="2"/>
  <c r="BE6" i="2" s="1"/>
  <c r="AZ6" i="2"/>
  <c r="BB6" i="2" s="1"/>
  <c r="AW6" i="2"/>
  <c r="AY6" i="2" s="1"/>
  <c r="AQ6" i="2"/>
  <c r="AS6" i="2" s="1"/>
  <c r="AN6" i="2"/>
  <c r="AP6" i="2" s="1"/>
  <c r="AM6" i="2"/>
  <c r="AO6" i="2" s="1"/>
  <c r="AG6" i="2"/>
  <c r="AI6" i="2" s="1"/>
  <c r="AD6" i="2"/>
  <c r="AF6" i="2" s="1"/>
  <c r="AA6" i="2"/>
  <c r="AC6" i="2" s="1"/>
  <c r="U6" i="2"/>
  <c r="W6" i="2" s="1"/>
  <c r="R6" i="2"/>
  <c r="T6" i="2" s="1"/>
  <c r="O6" i="2"/>
  <c r="Q6" i="2" s="1"/>
  <c r="I6" i="2"/>
  <c r="F6" i="2"/>
  <c r="G6" i="2" s="1"/>
  <c r="D6" i="2"/>
  <c r="DJ6" i="2" s="1"/>
  <c r="DL6" i="2" s="1"/>
  <c r="DJ5" i="2"/>
  <c r="DL5" i="2" s="1"/>
  <c r="CX5" i="2"/>
  <c r="CZ5" i="2" s="1"/>
  <c r="CL5" i="2"/>
  <c r="CB5" i="2"/>
  <c r="CD5" i="2" s="1"/>
  <c r="BP5" i="2"/>
  <c r="BF5" i="2"/>
  <c r="BH5" i="2" s="1"/>
  <c r="AT5" i="2"/>
  <c r="AV5" i="2" s="1"/>
  <c r="AN5" i="2"/>
  <c r="AJ5" i="2"/>
  <c r="AL5" i="2" s="1"/>
  <c r="X5" i="2"/>
  <c r="Z5" i="2" s="1"/>
  <c r="L5" i="2"/>
  <c r="N5" i="2" s="1"/>
  <c r="I5" i="2"/>
  <c r="F5" i="2" s="1"/>
  <c r="G5" i="2"/>
  <c r="D5" i="2"/>
  <c r="DG5" i="2" s="1"/>
  <c r="DI5" i="2" s="1"/>
  <c r="DD4" i="2"/>
  <c r="DF4" i="2" s="1"/>
  <c r="CU4" i="2"/>
  <c r="CW4" i="2" s="1"/>
  <c r="CR4" i="2"/>
  <c r="CT4" i="2" s="1"/>
  <c r="CL4" i="2"/>
  <c r="CK4" i="2"/>
  <c r="CN4" i="2" s="1"/>
  <c r="CH4" i="2"/>
  <c r="CJ4" i="2" s="1"/>
  <c r="CB4" i="2"/>
  <c r="CD4" i="2" s="1"/>
  <c r="BY4" i="2"/>
  <c r="CA4" i="2" s="1"/>
  <c r="BP4" i="2"/>
  <c r="BO4" i="2"/>
  <c r="BR4" i="2" s="1"/>
  <c r="BF4" i="2"/>
  <c r="BH4" i="2" s="1"/>
  <c r="AT4" i="2"/>
  <c r="AV4" i="2" s="1"/>
  <c r="AQ4" i="2"/>
  <c r="AS4" i="2" s="1"/>
  <c r="AN4" i="2"/>
  <c r="Z4" i="2"/>
  <c r="X4" i="2"/>
  <c r="R4" i="2"/>
  <c r="T4" i="2" s="1"/>
  <c r="I4" i="2"/>
  <c r="D4" i="2"/>
  <c r="CU3" i="2"/>
  <c r="CW3" i="2" s="1"/>
  <c r="CL3" i="2"/>
  <c r="CK3" i="2"/>
  <c r="CN3" i="2" s="1"/>
  <c r="BY3" i="2"/>
  <c r="CA3" i="2" s="1"/>
  <c r="BP3" i="2"/>
  <c r="BO3" i="2"/>
  <c r="BR3" i="2" s="1"/>
  <c r="BC3" i="2"/>
  <c r="BE3" i="2" s="1"/>
  <c r="AQ3" i="2"/>
  <c r="AS3" i="2" s="1"/>
  <c r="AN3" i="2"/>
  <c r="AG3" i="2"/>
  <c r="AI3" i="2" s="1"/>
  <c r="U3" i="2"/>
  <c r="W3" i="2" s="1"/>
  <c r="I3" i="2"/>
  <c r="F3" i="2" s="1"/>
  <c r="G3" i="2" s="1"/>
  <c r="D3" i="2"/>
  <c r="CB3" i="2" s="1"/>
  <c r="CD3" i="2" s="1"/>
  <c r="A1" i="2"/>
  <c r="DG57" i="1"/>
  <c r="DG54" i="1"/>
  <c r="DG53" i="1"/>
  <c r="DG49" i="1"/>
  <c r="DG43" i="1"/>
  <c r="DG37" i="1"/>
  <c r="DG25" i="1"/>
  <c r="DG22" i="1"/>
  <c r="DG20" i="1"/>
  <c r="DG12" i="1"/>
  <c r="DG11" i="1"/>
  <c r="DG3" i="1"/>
  <c r="AP13" i="2" l="1"/>
  <c r="AO13" i="2"/>
  <c r="F15" i="2"/>
  <c r="G15" i="2" s="1"/>
  <c r="CO10" i="2"/>
  <c r="CQ10" i="2" s="1"/>
  <c r="DA4" i="2"/>
  <c r="DC4" i="2" s="1"/>
  <c r="CE4" i="2"/>
  <c r="CG4" i="2" s="1"/>
  <c r="BS4" i="2"/>
  <c r="BU4" i="2" s="1"/>
  <c r="BI4" i="2"/>
  <c r="BK4" i="2" s="1"/>
  <c r="AW4" i="2"/>
  <c r="AY4" i="2" s="1"/>
  <c r="AM4" i="2"/>
  <c r="AO4" i="2" s="1"/>
  <c r="AA4" i="2"/>
  <c r="AC4" i="2" s="1"/>
  <c r="O4" i="2"/>
  <c r="Q4" i="2" s="1"/>
  <c r="U4" i="2"/>
  <c r="W4" i="2" s="1"/>
  <c r="BL4" i="2"/>
  <c r="BN4" i="2" s="1"/>
  <c r="CX4" i="2"/>
  <c r="CZ4" i="2" s="1"/>
  <c r="BR6" i="2"/>
  <c r="CN6" i="2"/>
  <c r="F9" i="2"/>
  <c r="G9" i="2" s="1"/>
  <c r="BR9" i="2"/>
  <c r="BI11" i="2"/>
  <c r="BK11" i="2" s="1"/>
  <c r="AZ12" i="2"/>
  <c r="BB12" i="2" s="1"/>
  <c r="DG21" i="2"/>
  <c r="DI21" i="2" s="1"/>
  <c r="CU21" i="2"/>
  <c r="CW21" i="2" s="1"/>
  <c r="CK21" i="2"/>
  <c r="BY21" i="2"/>
  <c r="CA21" i="2" s="1"/>
  <c r="BO21" i="2"/>
  <c r="BC21" i="2"/>
  <c r="BE21" i="2" s="1"/>
  <c r="AQ21" i="2"/>
  <c r="AS21" i="2" s="1"/>
  <c r="AG21" i="2"/>
  <c r="AI21" i="2" s="1"/>
  <c r="U21" i="2"/>
  <c r="W21" i="2" s="1"/>
  <c r="DD21" i="2"/>
  <c r="DF21" i="2" s="1"/>
  <c r="CR21" i="2"/>
  <c r="CT21" i="2" s="1"/>
  <c r="CH21" i="2"/>
  <c r="CJ21" i="2" s="1"/>
  <c r="BV21" i="2"/>
  <c r="BX21" i="2" s="1"/>
  <c r="BL21" i="2"/>
  <c r="BN21" i="2" s="1"/>
  <c r="AZ21" i="2"/>
  <c r="BB21" i="2" s="1"/>
  <c r="AD21" i="2"/>
  <c r="AF21" i="2" s="1"/>
  <c r="R21" i="2"/>
  <c r="T21" i="2" s="1"/>
  <c r="DA21" i="2"/>
  <c r="DC21" i="2" s="1"/>
  <c r="CE21" i="2"/>
  <c r="CG21" i="2" s="1"/>
  <c r="BS21" i="2"/>
  <c r="BU21" i="2" s="1"/>
  <c r="BI21" i="2"/>
  <c r="BK21" i="2" s="1"/>
  <c r="AW21" i="2"/>
  <c r="AY21" i="2" s="1"/>
  <c r="AM21" i="2"/>
  <c r="AO21" i="2" s="1"/>
  <c r="AA21" i="2"/>
  <c r="AC21" i="2" s="1"/>
  <c r="O21" i="2"/>
  <c r="Q21" i="2" s="1"/>
  <c r="AT21" i="2"/>
  <c r="AV21" i="2" s="1"/>
  <c r="BQ23" i="2"/>
  <c r="BR23" i="2"/>
  <c r="DJ27" i="2"/>
  <c r="DL27" i="2" s="1"/>
  <c r="CX27" i="2"/>
  <c r="CZ27" i="2" s="1"/>
  <c r="CB27" i="2"/>
  <c r="CD27" i="2" s="1"/>
  <c r="BF27" i="2"/>
  <c r="BH27" i="2" s="1"/>
  <c r="AT27" i="2"/>
  <c r="AV27" i="2" s="1"/>
  <c r="AJ27" i="2"/>
  <c r="AL27" i="2" s="1"/>
  <c r="X27" i="2"/>
  <c r="Z27" i="2" s="1"/>
  <c r="L27" i="2"/>
  <c r="N27" i="2" s="1"/>
  <c r="DG27" i="2"/>
  <c r="DI27" i="2" s="1"/>
  <c r="CU27" i="2"/>
  <c r="CW27" i="2" s="1"/>
  <c r="CK27" i="2"/>
  <c r="BY27" i="2"/>
  <c r="CA27" i="2" s="1"/>
  <c r="BC27" i="2"/>
  <c r="BE27" i="2" s="1"/>
  <c r="AG27" i="2"/>
  <c r="AI27" i="2" s="1"/>
  <c r="U27" i="2"/>
  <c r="W27" i="2" s="1"/>
  <c r="DD27" i="2"/>
  <c r="DF27" i="2" s="1"/>
  <c r="CR27" i="2"/>
  <c r="CT27" i="2" s="1"/>
  <c r="CH27" i="2"/>
  <c r="CJ27" i="2" s="1"/>
  <c r="BV27" i="2"/>
  <c r="BX27" i="2" s="1"/>
  <c r="BL27" i="2"/>
  <c r="BN27" i="2" s="1"/>
  <c r="AZ27" i="2"/>
  <c r="BB27" i="2" s="1"/>
  <c r="AD27" i="2"/>
  <c r="AF27" i="2" s="1"/>
  <c r="R27" i="2"/>
  <c r="T27" i="2" s="1"/>
  <c r="DA27" i="2"/>
  <c r="DC27" i="2" s="1"/>
  <c r="CE27" i="2"/>
  <c r="CG27" i="2" s="1"/>
  <c r="BS27" i="2"/>
  <c r="BU27" i="2" s="1"/>
  <c r="BI27" i="2"/>
  <c r="BK27" i="2" s="1"/>
  <c r="AW27" i="2"/>
  <c r="AY27" i="2" s="1"/>
  <c r="AM27" i="2"/>
  <c r="AO27" i="2" s="1"/>
  <c r="AA27" i="2"/>
  <c r="AC27" i="2" s="1"/>
  <c r="O27" i="2"/>
  <c r="Q27" i="2" s="1"/>
  <c r="DG29" i="2"/>
  <c r="DI29" i="2" s="1"/>
  <c r="CU29" i="2"/>
  <c r="CW29" i="2" s="1"/>
  <c r="CK29" i="2"/>
  <c r="CM29" i="2" s="1"/>
  <c r="BY29" i="2"/>
  <c r="CA29" i="2" s="1"/>
  <c r="BC29" i="2"/>
  <c r="BE29" i="2" s="1"/>
  <c r="AG29" i="2"/>
  <c r="AI29" i="2" s="1"/>
  <c r="DA29" i="2"/>
  <c r="DC29" i="2" s="1"/>
  <c r="CH29" i="2"/>
  <c r="CJ29" i="2" s="1"/>
  <c r="U29" i="2"/>
  <c r="W29" i="2" s="1"/>
  <c r="CX29" i="2"/>
  <c r="CZ29" i="2" s="1"/>
  <c r="AW29" i="2"/>
  <c r="AY29" i="2" s="1"/>
  <c r="CE29" i="2"/>
  <c r="CG29" i="2" s="1"/>
  <c r="BL29" i="2"/>
  <c r="BN29" i="2" s="1"/>
  <c r="AT29" i="2"/>
  <c r="AV29" i="2" s="1"/>
  <c r="AD29" i="2"/>
  <c r="AF29" i="2" s="1"/>
  <c r="R29" i="2"/>
  <c r="T29" i="2" s="1"/>
  <c r="DJ29" i="2"/>
  <c r="DL29" i="2" s="1"/>
  <c r="BI29" i="2"/>
  <c r="BK29" i="2" s="1"/>
  <c r="AA29" i="2"/>
  <c r="AC29" i="2" s="1"/>
  <c r="O29" i="2"/>
  <c r="Q29" i="2" s="1"/>
  <c r="DD29" i="2"/>
  <c r="DF29" i="2" s="1"/>
  <c r="AM29" i="2"/>
  <c r="AO29" i="2" s="1"/>
  <c r="X29" i="2"/>
  <c r="Z29" i="2" s="1"/>
  <c r="L29" i="2"/>
  <c r="N29" i="2" s="1"/>
  <c r="CR29" i="2"/>
  <c r="CT29" i="2" s="1"/>
  <c r="BF29" i="2"/>
  <c r="BH29" i="2" s="1"/>
  <c r="CB29" i="2"/>
  <c r="CD29" i="2" s="1"/>
  <c r="F36" i="2"/>
  <c r="G36" i="2" s="1"/>
  <c r="BR24" i="2"/>
  <c r="BQ24" i="2"/>
  <c r="L3" i="2"/>
  <c r="N3" i="2" s="1"/>
  <c r="X3" i="2"/>
  <c r="Z3" i="2" s="1"/>
  <c r="AJ3" i="2"/>
  <c r="AL3" i="2" s="1"/>
  <c r="AT3" i="2"/>
  <c r="AV3" i="2" s="1"/>
  <c r="BF3" i="2"/>
  <c r="BH3" i="2" s="1"/>
  <c r="BQ3" i="2"/>
  <c r="CM3" i="2"/>
  <c r="CO6" i="2"/>
  <c r="CQ6" i="2" s="1"/>
  <c r="DD7" i="2"/>
  <c r="DF7" i="2" s="1"/>
  <c r="CR7" i="2"/>
  <c r="CT7" i="2" s="1"/>
  <c r="CH7" i="2"/>
  <c r="CJ7" i="2" s="1"/>
  <c r="BV7" i="2"/>
  <c r="BX7" i="2" s="1"/>
  <c r="BL7" i="2"/>
  <c r="BN7" i="2" s="1"/>
  <c r="AZ7" i="2"/>
  <c r="BB7" i="2" s="1"/>
  <c r="AD7" i="2"/>
  <c r="AF7" i="2" s="1"/>
  <c r="R7" i="2"/>
  <c r="T7" i="2" s="1"/>
  <c r="DA7" i="2"/>
  <c r="DC7" i="2" s="1"/>
  <c r="CE7" i="2"/>
  <c r="CG7" i="2" s="1"/>
  <c r="BS7" i="2"/>
  <c r="BU7" i="2" s="1"/>
  <c r="BI7" i="2"/>
  <c r="BK7" i="2" s="1"/>
  <c r="AW7" i="2"/>
  <c r="AY7" i="2" s="1"/>
  <c r="AM7" i="2"/>
  <c r="AA7" i="2"/>
  <c r="AC7" i="2" s="1"/>
  <c r="O7" i="2"/>
  <c r="Q7" i="2" s="1"/>
  <c r="DJ7" i="2"/>
  <c r="DL7" i="2" s="1"/>
  <c r="CX7" i="2"/>
  <c r="CZ7" i="2" s="1"/>
  <c r="CB7" i="2"/>
  <c r="CD7" i="2" s="1"/>
  <c r="BF7" i="2"/>
  <c r="BH7" i="2" s="1"/>
  <c r="AT7" i="2"/>
  <c r="AV7" i="2" s="1"/>
  <c r="AJ7" i="2"/>
  <c r="AL7" i="2" s="1"/>
  <c r="X7" i="2"/>
  <c r="Z7" i="2" s="1"/>
  <c r="L7" i="2"/>
  <c r="N7" i="2" s="1"/>
  <c r="AG7" i="2"/>
  <c r="AI7" i="2" s="1"/>
  <c r="DG7" i="2"/>
  <c r="DI7" i="2" s="1"/>
  <c r="AM11" i="2"/>
  <c r="DG12" i="2"/>
  <c r="DI12" i="2" s="1"/>
  <c r="CU12" i="2"/>
  <c r="CW12" i="2" s="1"/>
  <c r="CK12" i="2"/>
  <c r="BY12" i="2"/>
  <c r="CA12" i="2" s="1"/>
  <c r="BO12" i="2"/>
  <c r="BC12" i="2"/>
  <c r="BE12" i="2" s="1"/>
  <c r="AQ12" i="2"/>
  <c r="AS12" i="2" s="1"/>
  <c r="AG12" i="2"/>
  <c r="AI12" i="2" s="1"/>
  <c r="U12" i="2"/>
  <c r="W12" i="2" s="1"/>
  <c r="DA12" i="2"/>
  <c r="DC12" i="2" s="1"/>
  <c r="CE12" i="2"/>
  <c r="CG12" i="2" s="1"/>
  <c r="BS12" i="2"/>
  <c r="BU12" i="2" s="1"/>
  <c r="BI12" i="2"/>
  <c r="BK12" i="2" s="1"/>
  <c r="AW12" i="2"/>
  <c r="AY12" i="2" s="1"/>
  <c r="AM12" i="2"/>
  <c r="AA12" i="2"/>
  <c r="AC12" i="2" s="1"/>
  <c r="O12" i="2"/>
  <c r="Q12" i="2" s="1"/>
  <c r="AD12" i="2"/>
  <c r="AF12" i="2" s="1"/>
  <c r="BF12" i="2"/>
  <c r="BH12" i="2" s="1"/>
  <c r="DD12" i="2"/>
  <c r="DF12" i="2" s="1"/>
  <c r="CO48" i="2"/>
  <c r="CQ48" i="2" s="1"/>
  <c r="CM23" i="2"/>
  <c r="CN23" i="2"/>
  <c r="D61" i="2"/>
  <c r="DJ3" i="2"/>
  <c r="DL3" i="2" s="1"/>
  <c r="CX3" i="2"/>
  <c r="CZ3" i="2" s="1"/>
  <c r="DA3" i="2"/>
  <c r="DC3" i="2" s="1"/>
  <c r="F7" i="2"/>
  <c r="G7" i="2" s="1"/>
  <c r="BR22" i="2"/>
  <c r="F22" i="2"/>
  <c r="O3" i="2"/>
  <c r="Q3" i="2" s="1"/>
  <c r="AA3" i="2"/>
  <c r="AC3" i="2" s="1"/>
  <c r="AM3" i="2"/>
  <c r="AW3" i="2"/>
  <c r="AY3" i="2" s="1"/>
  <c r="BI3" i="2"/>
  <c r="BK3" i="2" s="1"/>
  <c r="BS3" i="2"/>
  <c r="BU3" i="2" s="1"/>
  <c r="CE3" i="2"/>
  <c r="CG3" i="2" s="1"/>
  <c r="CO3" i="2"/>
  <c r="CQ3" i="2" s="1"/>
  <c r="DD3" i="2"/>
  <c r="DF3" i="2" s="1"/>
  <c r="AD4" i="2"/>
  <c r="AF4" i="2" s="1"/>
  <c r="BQ4" i="2"/>
  <c r="DG4" i="2"/>
  <c r="DI4" i="2" s="1"/>
  <c r="BO7" i="2"/>
  <c r="O11" i="2"/>
  <c r="Q11" i="2" s="1"/>
  <c r="CO11" i="2"/>
  <c r="CQ11" i="2" s="1"/>
  <c r="BL12" i="2"/>
  <c r="BN12" i="2" s="1"/>
  <c r="BR13" i="2"/>
  <c r="AP17" i="2"/>
  <c r="DJ19" i="2"/>
  <c r="DL19" i="2" s="1"/>
  <c r="CX19" i="2"/>
  <c r="CZ19" i="2" s="1"/>
  <c r="CB19" i="2"/>
  <c r="CD19" i="2" s="1"/>
  <c r="BF19" i="2"/>
  <c r="BH19" i="2" s="1"/>
  <c r="AT19" i="2"/>
  <c r="AV19" i="2" s="1"/>
  <c r="AJ19" i="2"/>
  <c r="AL19" i="2" s="1"/>
  <c r="X19" i="2"/>
  <c r="Z19" i="2" s="1"/>
  <c r="L19" i="2"/>
  <c r="N19" i="2" s="1"/>
  <c r="DG19" i="2"/>
  <c r="DI19" i="2" s="1"/>
  <c r="CU19" i="2"/>
  <c r="CW19" i="2" s="1"/>
  <c r="CK19" i="2"/>
  <c r="BY19" i="2"/>
  <c r="CA19" i="2" s="1"/>
  <c r="BO19" i="2"/>
  <c r="BC19" i="2"/>
  <c r="BE19" i="2" s="1"/>
  <c r="AQ19" i="2"/>
  <c r="AS19" i="2" s="1"/>
  <c r="AG19" i="2"/>
  <c r="AI19" i="2" s="1"/>
  <c r="U19" i="2"/>
  <c r="W19" i="2" s="1"/>
  <c r="DD19" i="2"/>
  <c r="DF19" i="2" s="1"/>
  <c r="CR19" i="2"/>
  <c r="CT19" i="2" s="1"/>
  <c r="CH19" i="2"/>
  <c r="CJ19" i="2" s="1"/>
  <c r="BV19" i="2"/>
  <c r="BX19" i="2" s="1"/>
  <c r="BL19" i="2"/>
  <c r="BN19" i="2" s="1"/>
  <c r="AZ19" i="2"/>
  <c r="BB19" i="2" s="1"/>
  <c r="AD19" i="2"/>
  <c r="AF19" i="2" s="1"/>
  <c r="R19" i="2"/>
  <c r="T19" i="2" s="1"/>
  <c r="BS19" i="2"/>
  <c r="BU19" i="2" s="1"/>
  <c r="AW19" i="2"/>
  <c r="AY19" i="2" s="1"/>
  <c r="AA19" i="2"/>
  <c r="AC19" i="2" s="1"/>
  <c r="DA19" i="2"/>
  <c r="DC19" i="2" s="1"/>
  <c r="CE19" i="2"/>
  <c r="CG19" i="2" s="1"/>
  <c r="AM19" i="2"/>
  <c r="CO20" i="2"/>
  <c r="CQ20" i="2" s="1"/>
  <c r="DJ21" i="2"/>
  <c r="DL21" i="2" s="1"/>
  <c r="AP25" i="2"/>
  <c r="AP28" i="2"/>
  <c r="AO28" i="2"/>
  <c r="AG4" i="2"/>
  <c r="AI4" i="2" s="1"/>
  <c r="AZ4" i="2"/>
  <c r="BB4" i="2" s="1"/>
  <c r="CM4" i="2"/>
  <c r="DJ4" i="2"/>
  <c r="DL4" i="2" s="1"/>
  <c r="CN7" i="2"/>
  <c r="L12" i="2"/>
  <c r="N12" i="2" s="1"/>
  <c r="BR14" i="2"/>
  <c r="CN14" i="2"/>
  <c r="CO18" i="2"/>
  <c r="CQ18" i="2" s="1"/>
  <c r="X21" i="2"/>
  <c r="Z21" i="2" s="1"/>
  <c r="CO54" i="2"/>
  <c r="CQ54" i="2" s="1"/>
  <c r="CO53" i="2"/>
  <c r="CQ53" i="2" s="1"/>
  <c r="CO60" i="2"/>
  <c r="CQ60" i="2" s="1"/>
  <c r="CO59" i="2"/>
  <c r="CQ59" i="2" s="1"/>
  <c r="CO58" i="2"/>
  <c r="CQ58" i="2" s="1"/>
  <c r="CO56" i="2"/>
  <c r="CQ56" i="2" s="1"/>
  <c r="CO52" i="2"/>
  <c r="CQ52" i="2" s="1"/>
  <c r="CO51" i="2"/>
  <c r="CQ51" i="2" s="1"/>
  <c r="CO55" i="2"/>
  <c r="CQ55" i="2" s="1"/>
  <c r="CO50" i="2"/>
  <c r="CQ50" i="2" s="1"/>
  <c r="CO49" i="2"/>
  <c r="CQ49" i="2" s="1"/>
  <c r="CO40" i="2"/>
  <c r="CQ40" i="2" s="1"/>
  <c r="CO47" i="2"/>
  <c r="CQ47" i="2" s="1"/>
  <c r="CO44" i="2"/>
  <c r="CQ44" i="2" s="1"/>
  <c r="CO57" i="2"/>
  <c r="CQ57" i="2" s="1"/>
  <c r="CO43" i="2"/>
  <c r="CQ43" i="2" s="1"/>
  <c r="CO38" i="2"/>
  <c r="CQ38" i="2" s="1"/>
  <c r="CO37" i="2"/>
  <c r="CQ37" i="2" s="1"/>
  <c r="CO35" i="2"/>
  <c r="CQ35" i="2" s="1"/>
  <c r="CO46" i="2"/>
  <c r="CQ46" i="2" s="1"/>
  <c r="CO42" i="2"/>
  <c r="CQ42" i="2" s="1"/>
  <c r="CO34" i="2"/>
  <c r="CQ34" i="2" s="1"/>
  <c r="CO41" i="2"/>
  <c r="CQ41" i="2" s="1"/>
  <c r="CO39" i="2"/>
  <c r="CQ39" i="2" s="1"/>
  <c r="CO33" i="2"/>
  <c r="CQ33" i="2" s="1"/>
  <c r="CO32" i="2"/>
  <c r="CQ32" i="2" s="1"/>
  <c r="CO25" i="2"/>
  <c r="CQ25" i="2" s="1"/>
  <c r="CO17" i="2"/>
  <c r="CQ17" i="2" s="1"/>
  <c r="CO30" i="2"/>
  <c r="CQ30" i="2" s="1"/>
  <c r="CO24" i="2"/>
  <c r="CQ24" i="2" s="1"/>
  <c r="CO16" i="2"/>
  <c r="CQ16" i="2" s="1"/>
  <c r="CO23" i="2"/>
  <c r="CQ23" i="2" s="1"/>
  <c r="CO15" i="2"/>
  <c r="CQ15" i="2" s="1"/>
  <c r="CO45" i="2"/>
  <c r="CQ45" i="2" s="1"/>
  <c r="CO21" i="2"/>
  <c r="CQ21" i="2" s="1"/>
  <c r="CO36" i="2"/>
  <c r="CQ36" i="2" s="1"/>
  <c r="CO27" i="2"/>
  <c r="CQ27" i="2" s="1"/>
  <c r="CO19" i="2"/>
  <c r="CQ19" i="2" s="1"/>
  <c r="CO9" i="2"/>
  <c r="CQ9" i="2" s="1"/>
  <c r="CO26" i="2"/>
  <c r="CQ26" i="2" s="1"/>
  <c r="CO8" i="2"/>
  <c r="CQ8" i="2" s="1"/>
  <c r="CO7" i="2"/>
  <c r="CQ7" i="2" s="1"/>
  <c r="CO13" i="2"/>
  <c r="CQ13" i="2" s="1"/>
  <c r="CO5" i="2"/>
  <c r="CQ5" i="2" s="1"/>
  <c r="CO31" i="2"/>
  <c r="CQ31" i="2" s="1"/>
  <c r="CO28" i="2"/>
  <c r="CQ28" i="2" s="1"/>
  <c r="CO22" i="2"/>
  <c r="CQ22" i="2" s="1"/>
  <c r="CO12" i="2"/>
  <c r="CQ12" i="2" s="1"/>
  <c r="CO4" i="2"/>
  <c r="CQ4" i="2" s="1"/>
  <c r="DJ11" i="2"/>
  <c r="DL11" i="2" s="1"/>
  <c r="CX11" i="2"/>
  <c r="CZ11" i="2" s="1"/>
  <c r="CB11" i="2"/>
  <c r="CD11" i="2" s="1"/>
  <c r="BF11" i="2"/>
  <c r="BH11" i="2" s="1"/>
  <c r="AT11" i="2"/>
  <c r="AV11" i="2" s="1"/>
  <c r="AJ11" i="2"/>
  <c r="AL11" i="2" s="1"/>
  <c r="X11" i="2"/>
  <c r="Z11" i="2" s="1"/>
  <c r="L11" i="2"/>
  <c r="N11" i="2" s="1"/>
  <c r="DG11" i="2"/>
  <c r="DI11" i="2" s="1"/>
  <c r="CU11" i="2"/>
  <c r="CW11" i="2" s="1"/>
  <c r="CK11" i="2"/>
  <c r="BY11" i="2"/>
  <c r="CA11" i="2" s="1"/>
  <c r="BO11" i="2"/>
  <c r="BC11" i="2"/>
  <c r="BE11" i="2" s="1"/>
  <c r="AQ11" i="2"/>
  <c r="AS11" i="2" s="1"/>
  <c r="AG11" i="2"/>
  <c r="AI11" i="2" s="1"/>
  <c r="U11" i="2"/>
  <c r="W11" i="2" s="1"/>
  <c r="DD11" i="2"/>
  <c r="DF11" i="2" s="1"/>
  <c r="CR11" i="2"/>
  <c r="CT11" i="2" s="1"/>
  <c r="CH11" i="2"/>
  <c r="CJ11" i="2" s="1"/>
  <c r="BV11" i="2"/>
  <c r="BX11" i="2" s="1"/>
  <c r="BL11" i="2"/>
  <c r="BN11" i="2" s="1"/>
  <c r="AZ11" i="2"/>
  <c r="BB11" i="2" s="1"/>
  <c r="AD11" i="2"/>
  <c r="AF11" i="2" s="1"/>
  <c r="R11" i="2"/>
  <c r="T11" i="2" s="1"/>
  <c r="CE11" i="2"/>
  <c r="CG11" i="2" s="1"/>
  <c r="R3" i="2"/>
  <c r="T3" i="2" s="1"/>
  <c r="AD3" i="2"/>
  <c r="AF3" i="2" s="1"/>
  <c r="AZ3" i="2"/>
  <c r="BB3" i="2" s="1"/>
  <c r="BL3" i="2"/>
  <c r="BN3" i="2" s="1"/>
  <c r="BV3" i="2"/>
  <c r="BX3" i="2" s="1"/>
  <c r="CH3" i="2"/>
  <c r="CJ3" i="2" s="1"/>
  <c r="CR3" i="2"/>
  <c r="CT3" i="2" s="1"/>
  <c r="DG3" i="2"/>
  <c r="DI3" i="2" s="1"/>
  <c r="L4" i="2"/>
  <c r="N4" i="2" s="1"/>
  <c r="AJ4" i="2"/>
  <c r="AL4" i="2" s="1"/>
  <c r="BC4" i="2"/>
  <c r="BE4" i="2" s="1"/>
  <c r="BV4" i="2"/>
  <c r="BX4" i="2" s="1"/>
  <c r="BR5" i="2"/>
  <c r="AQ7" i="2"/>
  <c r="AS7" i="2" s="1"/>
  <c r="F8" i="2"/>
  <c r="G8" i="2" s="1"/>
  <c r="AW11" i="2"/>
  <c r="AY11" i="2" s="1"/>
  <c r="CO14" i="2"/>
  <c r="CQ14" i="2" s="1"/>
  <c r="DD15" i="2"/>
  <c r="DF15" i="2" s="1"/>
  <c r="CR15" i="2"/>
  <c r="CT15" i="2" s="1"/>
  <c r="CH15" i="2"/>
  <c r="CJ15" i="2" s="1"/>
  <c r="BV15" i="2"/>
  <c r="BX15" i="2" s="1"/>
  <c r="BL15" i="2"/>
  <c r="BN15" i="2" s="1"/>
  <c r="AZ15" i="2"/>
  <c r="BB15" i="2" s="1"/>
  <c r="DA15" i="2"/>
  <c r="DC15" i="2" s="1"/>
  <c r="CE15" i="2"/>
  <c r="CG15" i="2" s="1"/>
  <c r="BS15" i="2"/>
  <c r="BU15" i="2" s="1"/>
  <c r="BI15" i="2"/>
  <c r="BK15" i="2" s="1"/>
  <c r="AW15" i="2"/>
  <c r="AY15" i="2" s="1"/>
  <c r="AM15" i="2"/>
  <c r="DJ15" i="2"/>
  <c r="DL15" i="2" s="1"/>
  <c r="CX15" i="2"/>
  <c r="CZ15" i="2" s="1"/>
  <c r="CB15" i="2"/>
  <c r="CD15" i="2" s="1"/>
  <c r="BF15" i="2"/>
  <c r="BH15" i="2" s="1"/>
  <c r="AT15" i="2"/>
  <c r="AV15" i="2" s="1"/>
  <c r="DG15" i="2"/>
  <c r="DI15" i="2" s="1"/>
  <c r="CK15" i="2"/>
  <c r="CM15" i="2" s="1"/>
  <c r="BO15" i="2"/>
  <c r="BQ15" i="2" s="1"/>
  <c r="AQ15" i="2"/>
  <c r="AS15" i="2" s="1"/>
  <c r="AD15" i="2"/>
  <c r="AF15" i="2" s="1"/>
  <c r="R15" i="2"/>
  <c r="T15" i="2" s="1"/>
  <c r="AA15" i="2"/>
  <c r="AC15" i="2" s="1"/>
  <c r="O15" i="2"/>
  <c r="Q15" i="2" s="1"/>
  <c r="CU15" i="2"/>
  <c r="CW15" i="2" s="1"/>
  <c r="BY15" i="2"/>
  <c r="CA15" i="2" s="1"/>
  <c r="BC15" i="2"/>
  <c r="BE15" i="2" s="1"/>
  <c r="AJ15" i="2"/>
  <c r="AL15" i="2" s="1"/>
  <c r="X15" i="2"/>
  <c r="Z15" i="2" s="1"/>
  <c r="L15" i="2"/>
  <c r="N15" i="2" s="1"/>
  <c r="AG15" i="2"/>
  <c r="AI15" i="2" s="1"/>
  <c r="AJ21" i="2"/>
  <c r="AL21" i="2" s="1"/>
  <c r="CB21" i="2"/>
  <c r="CD21" i="2" s="1"/>
  <c r="AP27" i="2"/>
  <c r="AJ29" i="2"/>
  <c r="AL29" i="2" s="1"/>
  <c r="DJ30" i="2"/>
  <c r="DL30" i="2" s="1"/>
  <c r="CX30" i="2"/>
  <c r="CZ30" i="2" s="1"/>
  <c r="CB30" i="2"/>
  <c r="CD30" i="2" s="1"/>
  <c r="BF30" i="2"/>
  <c r="BH30" i="2" s="1"/>
  <c r="AT30" i="2"/>
  <c r="AV30" i="2" s="1"/>
  <c r="AJ30" i="2"/>
  <c r="AL30" i="2" s="1"/>
  <c r="X30" i="2"/>
  <c r="Z30" i="2" s="1"/>
  <c r="L30" i="2"/>
  <c r="N30" i="2" s="1"/>
  <c r="DD30" i="2"/>
  <c r="DF30" i="2" s="1"/>
  <c r="CR30" i="2"/>
  <c r="CT30" i="2" s="1"/>
  <c r="CH30" i="2"/>
  <c r="CJ30" i="2" s="1"/>
  <c r="BV30" i="2"/>
  <c r="BX30" i="2" s="1"/>
  <c r="BL30" i="2"/>
  <c r="BN30" i="2" s="1"/>
  <c r="AZ30" i="2"/>
  <c r="BB30" i="2" s="1"/>
  <c r="AD30" i="2"/>
  <c r="AF30" i="2" s="1"/>
  <c r="R30" i="2"/>
  <c r="T30" i="2" s="1"/>
  <c r="BI30" i="2"/>
  <c r="BK30" i="2" s="1"/>
  <c r="BY30" i="2"/>
  <c r="CA30" i="2" s="1"/>
  <c r="DG30" i="2"/>
  <c r="DI30" i="2" s="1"/>
  <c r="AM30" i="2"/>
  <c r="AO30" i="2" s="1"/>
  <c r="U30" i="2"/>
  <c r="W30" i="2" s="1"/>
  <c r="DA30" i="2"/>
  <c r="DC30" i="2" s="1"/>
  <c r="CK30" i="2"/>
  <c r="CM30" i="2" s="1"/>
  <c r="O30" i="2"/>
  <c r="Q30" i="2" s="1"/>
  <c r="CE30" i="2"/>
  <c r="CG30" i="2" s="1"/>
  <c r="BO30" i="2"/>
  <c r="BQ30" i="2" s="1"/>
  <c r="BS30" i="2"/>
  <c r="BU30" i="2" s="1"/>
  <c r="AG30" i="2"/>
  <c r="AI30" i="2" s="1"/>
  <c r="AA30" i="2"/>
  <c r="AC30" i="2" s="1"/>
  <c r="CU30" i="2"/>
  <c r="CW30" i="2" s="1"/>
  <c r="AW30" i="2"/>
  <c r="AY30" i="2" s="1"/>
  <c r="AO31" i="2"/>
  <c r="AP31" i="2"/>
  <c r="F34" i="2"/>
  <c r="G34" i="2" s="1"/>
  <c r="F4" i="2"/>
  <c r="G4" i="2" s="1"/>
  <c r="L6" i="2"/>
  <c r="N6" i="2" s="1"/>
  <c r="X6" i="2"/>
  <c r="Z6" i="2" s="1"/>
  <c r="AJ6" i="2"/>
  <c r="AL6" i="2" s="1"/>
  <c r="AT6" i="2"/>
  <c r="AV6" i="2" s="1"/>
  <c r="BF6" i="2"/>
  <c r="BH6" i="2" s="1"/>
  <c r="CB6" i="2"/>
  <c r="CD6" i="2" s="1"/>
  <c r="CX6" i="2"/>
  <c r="CZ6" i="2" s="1"/>
  <c r="U8" i="2"/>
  <c r="W8" i="2" s="1"/>
  <c r="AG8" i="2"/>
  <c r="AI8" i="2" s="1"/>
  <c r="AQ8" i="2"/>
  <c r="AS8" i="2" s="1"/>
  <c r="BC8" i="2"/>
  <c r="BE8" i="2" s="1"/>
  <c r="BO8" i="2"/>
  <c r="BY8" i="2"/>
  <c r="CA8" i="2" s="1"/>
  <c r="CK8" i="2"/>
  <c r="CU8" i="2"/>
  <c r="CW8" i="2" s="1"/>
  <c r="R10" i="2"/>
  <c r="T10" i="2" s="1"/>
  <c r="AD10" i="2"/>
  <c r="AF10" i="2" s="1"/>
  <c r="AZ10" i="2"/>
  <c r="BB10" i="2" s="1"/>
  <c r="BL10" i="2"/>
  <c r="BN10" i="2" s="1"/>
  <c r="BV10" i="2"/>
  <c r="BX10" i="2" s="1"/>
  <c r="CH10" i="2"/>
  <c r="CJ10" i="2" s="1"/>
  <c r="CR10" i="2"/>
  <c r="CT10" i="2" s="1"/>
  <c r="F12" i="2"/>
  <c r="G12" i="2" s="1"/>
  <c r="L14" i="2"/>
  <c r="N14" i="2" s="1"/>
  <c r="X14" i="2"/>
  <c r="Z14" i="2" s="1"/>
  <c r="AJ14" i="2"/>
  <c r="AL14" i="2" s="1"/>
  <c r="AT14" i="2"/>
  <c r="AV14" i="2" s="1"/>
  <c r="BF14" i="2"/>
  <c r="BH14" i="2" s="1"/>
  <c r="CB14" i="2"/>
  <c r="CD14" i="2" s="1"/>
  <c r="CX14" i="2"/>
  <c r="CZ14" i="2" s="1"/>
  <c r="F17" i="2"/>
  <c r="G17" i="2" s="1"/>
  <c r="BR18" i="2"/>
  <c r="AD20" i="2"/>
  <c r="AF20" i="2" s="1"/>
  <c r="AW20" i="2"/>
  <c r="AY20" i="2" s="1"/>
  <c r="AP21" i="2"/>
  <c r="F21" i="2"/>
  <c r="G21" i="2" s="1"/>
  <c r="DD23" i="2"/>
  <c r="DF23" i="2" s="1"/>
  <c r="CR23" i="2"/>
  <c r="CT23" i="2" s="1"/>
  <c r="CH23" i="2"/>
  <c r="CJ23" i="2" s="1"/>
  <c r="BV23" i="2"/>
  <c r="BX23" i="2" s="1"/>
  <c r="BL23" i="2"/>
  <c r="BN23" i="2" s="1"/>
  <c r="AZ23" i="2"/>
  <c r="BB23" i="2" s="1"/>
  <c r="AD23" i="2"/>
  <c r="AF23" i="2" s="1"/>
  <c r="R23" i="2"/>
  <c r="T23" i="2" s="1"/>
  <c r="DA23" i="2"/>
  <c r="DC23" i="2" s="1"/>
  <c r="CE23" i="2"/>
  <c r="CG23" i="2" s="1"/>
  <c r="BS23" i="2"/>
  <c r="BU23" i="2" s="1"/>
  <c r="BI23" i="2"/>
  <c r="BK23" i="2" s="1"/>
  <c r="AW23" i="2"/>
  <c r="AY23" i="2" s="1"/>
  <c r="AM23" i="2"/>
  <c r="AA23" i="2"/>
  <c r="AC23" i="2" s="1"/>
  <c r="O23" i="2"/>
  <c r="Q23" i="2" s="1"/>
  <c r="DJ23" i="2"/>
  <c r="DL23" i="2" s="1"/>
  <c r="CX23" i="2"/>
  <c r="CZ23" i="2" s="1"/>
  <c r="CB23" i="2"/>
  <c r="CD23" i="2" s="1"/>
  <c r="BF23" i="2"/>
  <c r="BH23" i="2" s="1"/>
  <c r="AT23" i="2"/>
  <c r="AV23" i="2" s="1"/>
  <c r="AJ23" i="2"/>
  <c r="AL23" i="2" s="1"/>
  <c r="X23" i="2"/>
  <c r="Z23" i="2" s="1"/>
  <c r="L23" i="2"/>
  <c r="N23" i="2" s="1"/>
  <c r="AP29" i="2"/>
  <c r="F29" i="2"/>
  <c r="G29" i="2" s="1"/>
  <c r="CN30" i="2"/>
  <c r="CN38" i="2"/>
  <c r="O5" i="2"/>
  <c r="Q5" i="2" s="1"/>
  <c r="AA5" i="2"/>
  <c r="AC5" i="2" s="1"/>
  <c r="AM5" i="2"/>
  <c r="AO5" i="2" s="1"/>
  <c r="AW5" i="2"/>
  <c r="AY5" i="2" s="1"/>
  <c r="BI5" i="2"/>
  <c r="BK5" i="2" s="1"/>
  <c r="BS5" i="2"/>
  <c r="BU5" i="2" s="1"/>
  <c r="CE5" i="2"/>
  <c r="CG5" i="2" s="1"/>
  <c r="DA5" i="2"/>
  <c r="DC5" i="2" s="1"/>
  <c r="U9" i="2"/>
  <c r="W9" i="2" s="1"/>
  <c r="AG9" i="2"/>
  <c r="AI9" i="2" s="1"/>
  <c r="AQ9" i="2"/>
  <c r="AS9" i="2" s="1"/>
  <c r="BC9" i="2"/>
  <c r="BE9" i="2" s="1"/>
  <c r="BO9" i="2"/>
  <c r="BQ9" i="2" s="1"/>
  <c r="BY9" i="2"/>
  <c r="CA9" i="2" s="1"/>
  <c r="CK9" i="2"/>
  <c r="CM9" i="2" s="1"/>
  <c r="CU9" i="2"/>
  <c r="CW9" i="2" s="1"/>
  <c r="DG9" i="2"/>
  <c r="DI9" i="2" s="1"/>
  <c r="F25" i="2"/>
  <c r="G25" i="2" s="1"/>
  <c r="CN29" i="2"/>
  <c r="R5" i="2"/>
  <c r="T5" i="2" s="1"/>
  <c r="AD5" i="2"/>
  <c r="AF5" i="2" s="1"/>
  <c r="AZ5" i="2"/>
  <c r="BB5" i="2" s="1"/>
  <c r="BL5" i="2"/>
  <c r="BN5" i="2" s="1"/>
  <c r="BV5" i="2"/>
  <c r="BX5" i="2" s="1"/>
  <c r="CH5" i="2"/>
  <c r="CJ5" i="2" s="1"/>
  <c r="CR5" i="2"/>
  <c r="CT5" i="2" s="1"/>
  <c r="DD5" i="2"/>
  <c r="DF5" i="2" s="1"/>
  <c r="L9" i="2"/>
  <c r="N9" i="2" s="1"/>
  <c r="X9" i="2"/>
  <c r="Z9" i="2" s="1"/>
  <c r="AJ9" i="2"/>
  <c r="AL9" i="2" s="1"/>
  <c r="AT9" i="2"/>
  <c r="AV9" i="2" s="1"/>
  <c r="BF9" i="2"/>
  <c r="BH9" i="2" s="1"/>
  <c r="CB9" i="2"/>
  <c r="CD9" i="2" s="1"/>
  <c r="CX9" i="2"/>
  <c r="CZ9" i="2" s="1"/>
  <c r="DJ9" i="2"/>
  <c r="DL9" i="2" s="1"/>
  <c r="F16" i="2"/>
  <c r="CN16" i="2"/>
  <c r="AP26" i="2"/>
  <c r="CN26" i="2"/>
  <c r="F24" i="2"/>
  <c r="G24" i="2" s="1"/>
  <c r="F27" i="2"/>
  <c r="G27" i="2" s="1"/>
  <c r="F30" i="2"/>
  <c r="BR30" i="2"/>
  <c r="DD31" i="2"/>
  <c r="DF31" i="2" s="1"/>
  <c r="CR31" i="2"/>
  <c r="CT31" i="2" s="1"/>
  <c r="CH31" i="2"/>
  <c r="CJ31" i="2" s="1"/>
  <c r="BV31" i="2"/>
  <c r="BX31" i="2" s="1"/>
  <c r="BL31" i="2"/>
  <c r="BN31" i="2" s="1"/>
  <c r="AZ31" i="2"/>
  <c r="BB31" i="2" s="1"/>
  <c r="AD31" i="2"/>
  <c r="AF31" i="2" s="1"/>
  <c r="R31" i="2"/>
  <c r="T31" i="2" s="1"/>
  <c r="CX31" i="2"/>
  <c r="CZ31" i="2" s="1"/>
  <c r="CU31" i="2"/>
  <c r="CW31" i="2" s="1"/>
  <c r="CE31" i="2"/>
  <c r="CG31" i="2" s="1"/>
  <c r="AW31" i="2"/>
  <c r="AY31" i="2" s="1"/>
  <c r="AJ31" i="2"/>
  <c r="AL31" i="2" s="1"/>
  <c r="O31" i="2"/>
  <c r="Q31" i="2" s="1"/>
  <c r="AG31" i="2"/>
  <c r="AI31" i="2" s="1"/>
  <c r="DG31" i="2"/>
  <c r="DI31" i="2" s="1"/>
  <c r="BY31" i="2"/>
  <c r="CA31" i="2" s="1"/>
  <c r="BI31" i="2"/>
  <c r="BK31" i="2" s="1"/>
  <c r="AA31" i="2"/>
  <c r="AC31" i="2" s="1"/>
  <c r="DA31" i="2"/>
  <c r="DC31" i="2" s="1"/>
  <c r="BS31" i="2"/>
  <c r="BU31" i="2" s="1"/>
  <c r="BF31" i="2"/>
  <c r="BH31" i="2" s="1"/>
  <c r="X31" i="2"/>
  <c r="Z31" i="2" s="1"/>
  <c r="CB31" i="2"/>
  <c r="CD31" i="2" s="1"/>
  <c r="DA37" i="2"/>
  <c r="DC37" i="2" s="1"/>
  <c r="CE37" i="2"/>
  <c r="CG37" i="2" s="1"/>
  <c r="BS37" i="2"/>
  <c r="BU37" i="2" s="1"/>
  <c r="BI37" i="2"/>
  <c r="BK37" i="2" s="1"/>
  <c r="AW37" i="2"/>
  <c r="AY37" i="2" s="1"/>
  <c r="AM37" i="2"/>
  <c r="AA37" i="2"/>
  <c r="AC37" i="2" s="1"/>
  <c r="O37" i="2"/>
  <c r="Q37" i="2" s="1"/>
  <c r="DJ37" i="2"/>
  <c r="DL37" i="2" s="1"/>
  <c r="CX37" i="2"/>
  <c r="CZ37" i="2" s="1"/>
  <c r="CB37" i="2"/>
  <c r="CD37" i="2" s="1"/>
  <c r="BF37" i="2"/>
  <c r="BH37" i="2" s="1"/>
  <c r="AT37" i="2"/>
  <c r="AV37" i="2" s="1"/>
  <c r="AJ37" i="2"/>
  <c r="AL37" i="2" s="1"/>
  <c r="X37" i="2"/>
  <c r="Z37" i="2" s="1"/>
  <c r="L37" i="2"/>
  <c r="N37" i="2" s="1"/>
  <c r="DG37" i="2"/>
  <c r="DI37" i="2" s="1"/>
  <c r="AZ37" i="2"/>
  <c r="BB37" i="2" s="1"/>
  <c r="CK37" i="2"/>
  <c r="AD37" i="2"/>
  <c r="AF37" i="2" s="1"/>
  <c r="CH37" i="2"/>
  <c r="CJ37" i="2" s="1"/>
  <c r="U37" i="2"/>
  <c r="W37" i="2" s="1"/>
  <c r="CU37" i="2"/>
  <c r="CW37" i="2" s="1"/>
  <c r="BL37" i="2"/>
  <c r="BN37" i="2" s="1"/>
  <c r="DD37" i="2"/>
  <c r="DF37" i="2" s="1"/>
  <c r="BV37" i="2"/>
  <c r="BX37" i="2" s="1"/>
  <c r="AG37" i="2"/>
  <c r="AI37" i="2" s="1"/>
  <c r="CR37" i="2"/>
  <c r="CT37" i="2" s="1"/>
  <c r="BC37" i="2"/>
  <c r="BE37" i="2" s="1"/>
  <c r="BY37" i="2"/>
  <c r="CA37" i="2" s="1"/>
  <c r="AQ37" i="2"/>
  <c r="AS37" i="2" s="1"/>
  <c r="U5" i="2"/>
  <c r="W5" i="2" s="1"/>
  <c r="AG5" i="2"/>
  <c r="AI5" i="2" s="1"/>
  <c r="AQ5" i="2"/>
  <c r="AS5" i="2" s="1"/>
  <c r="BC5" i="2"/>
  <c r="BE5" i="2" s="1"/>
  <c r="BO5" i="2"/>
  <c r="BQ5" i="2" s="1"/>
  <c r="BY5" i="2"/>
  <c r="CA5" i="2" s="1"/>
  <c r="CK5" i="2"/>
  <c r="CM5" i="2" s="1"/>
  <c r="CU5" i="2"/>
  <c r="CW5" i="2" s="1"/>
  <c r="O9" i="2"/>
  <c r="Q9" i="2" s="1"/>
  <c r="AA9" i="2"/>
  <c r="AC9" i="2" s="1"/>
  <c r="AM9" i="2"/>
  <c r="AO9" i="2" s="1"/>
  <c r="AW9" i="2"/>
  <c r="AY9" i="2" s="1"/>
  <c r="BI9" i="2"/>
  <c r="BK9" i="2" s="1"/>
  <c r="BS9" i="2"/>
  <c r="BU9" i="2" s="1"/>
  <c r="CE9" i="2"/>
  <c r="CG9" i="2" s="1"/>
  <c r="U13" i="2"/>
  <c r="W13" i="2" s="1"/>
  <c r="AG13" i="2"/>
  <c r="AI13" i="2" s="1"/>
  <c r="AQ13" i="2"/>
  <c r="AS13" i="2" s="1"/>
  <c r="BC13" i="2"/>
  <c r="BE13" i="2" s="1"/>
  <c r="BO13" i="2"/>
  <c r="BQ13" i="2" s="1"/>
  <c r="BY13" i="2"/>
  <c r="CA13" i="2" s="1"/>
  <c r="CK13" i="2"/>
  <c r="CM13" i="2" s="1"/>
  <c r="CU13" i="2"/>
  <c r="CW13" i="2" s="1"/>
  <c r="CN17" i="2"/>
  <c r="AP18" i="2"/>
  <c r="DG20" i="2"/>
  <c r="DI20" i="2" s="1"/>
  <c r="CU20" i="2"/>
  <c r="CW20" i="2" s="1"/>
  <c r="CK20" i="2"/>
  <c r="BY20" i="2"/>
  <c r="CA20" i="2" s="1"/>
  <c r="BO20" i="2"/>
  <c r="BC20" i="2"/>
  <c r="BE20" i="2" s="1"/>
  <c r="AQ20" i="2"/>
  <c r="AS20" i="2" s="1"/>
  <c r="AG20" i="2"/>
  <c r="AI20" i="2" s="1"/>
  <c r="U20" i="2"/>
  <c r="W20" i="2" s="1"/>
  <c r="X20" i="2"/>
  <c r="Z20" i="2" s="1"/>
  <c r="BL20" i="2"/>
  <c r="BN20" i="2" s="1"/>
  <c r="CE20" i="2"/>
  <c r="CG20" i="2" s="1"/>
  <c r="CM24" i="2"/>
  <c r="F31" i="2"/>
  <c r="G31" i="2" s="1"/>
  <c r="AT31" i="2"/>
  <c r="AV31" i="2" s="1"/>
  <c r="CK31" i="2"/>
  <c r="F32" i="2"/>
  <c r="G32" i="2" s="1"/>
  <c r="F45" i="2"/>
  <c r="G45" i="2" s="1"/>
  <c r="BR33" i="2"/>
  <c r="CN35" i="2"/>
  <c r="F44" i="2"/>
  <c r="G44" i="2" s="1"/>
  <c r="DG48" i="2"/>
  <c r="DI48" i="2" s="1"/>
  <c r="CU48" i="2"/>
  <c r="CW48" i="2" s="1"/>
  <c r="CK48" i="2"/>
  <c r="BY48" i="2"/>
  <c r="CA48" i="2" s="1"/>
  <c r="BC48" i="2"/>
  <c r="BE48" i="2" s="1"/>
  <c r="AG48" i="2"/>
  <c r="AI48" i="2" s="1"/>
  <c r="U48" i="2"/>
  <c r="W48" i="2" s="1"/>
  <c r="DD48" i="2"/>
  <c r="DF48" i="2" s="1"/>
  <c r="CR48" i="2"/>
  <c r="CT48" i="2" s="1"/>
  <c r="CH48" i="2"/>
  <c r="CJ48" i="2" s="1"/>
  <c r="BV48" i="2"/>
  <c r="BX48" i="2" s="1"/>
  <c r="BL48" i="2"/>
  <c r="BN48" i="2" s="1"/>
  <c r="AZ48" i="2"/>
  <c r="BB48" i="2" s="1"/>
  <c r="AD48" i="2"/>
  <c r="AF48" i="2" s="1"/>
  <c r="AM48" i="2"/>
  <c r="AO48" i="2" s="1"/>
  <c r="L48" i="2"/>
  <c r="N48" i="2" s="1"/>
  <c r="BI48" i="2"/>
  <c r="BK48" i="2" s="1"/>
  <c r="DJ48" i="2"/>
  <c r="DL48" i="2" s="1"/>
  <c r="CE48" i="2"/>
  <c r="CG48" i="2" s="1"/>
  <c r="AJ48" i="2"/>
  <c r="AL48" i="2" s="1"/>
  <c r="CB48" i="2"/>
  <c r="CD48" i="2" s="1"/>
  <c r="AW48" i="2"/>
  <c r="AY48" i="2" s="1"/>
  <c r="CX48" i="2"/>
  <c r="CZ48" i="2" s="1"/>
  <c r="BS48" i="2"/>
  <c r="BU48" i="2" s="1"/>
  <c r="X48" i="2"/>
  <c r="Z48" i="2" s="1"/>
  <c r="AA48" i="2"/>
  <c r="AC48" i="2" s="1"/>
  <c r="O48" i="2"/>
  <c r="Q48" i="2" s="1"/>
  <c r="BF48" i="2"/>
  <c r="BH48" i="2" s="1"/>
  <c r="AT48" i="2"/>
  <c r="AV48" i="2" s="1"/>
  <c r="DA48" i="2"/>
  <c r="DC48" i="2" s="1"/>
  <c r="AQ58" i="2"/>
  <c r="AS58" i="2" s="1"/>
  <c r="AQ57" i="2"/>
  <c r="AS57" i="2" s="1"/>
  <c r="AQ55" i="2"/>
  <c r="AS55" i="2" s="1"/>
  <c r="AQ60" i="2"/>
  <c r="AS60" i="2" s="1"/>
  <c r="AQ53" i="2"/>
  <c r="AS53" i="2" s="1"/>
  <c r="AQ49" i="2"/>
  <c r="AS49" i="2" s="1"/>
  <c r="AQ56" i="2"/>
  <c r="AS56" i="2" s="1"/>
  <c r="AQ48" i="2"/>
  <c r="AS48" i="2" s="1"/>
  <c r="AQ47" i="2"/>
  <c r="AS47" i="2" s="1"/>
  <c r="AQ59" i="2"/>
  <c r="AS59" i="2" s="1"/>
  <c r="AQ46" i="2"/>
  <c r="AS46" i="2" s="1"/>
  <c r="AQ54" i="2"/>
  <c r="AS54" i="2" s="1"/>
  <c r="AQ44" i="2"/>
  <c r="AS44" i="2" s="1"/>
  <c r="AQ43" i="2"/>
  <c r="AS43" i="2" s="1"/>
  <c r="AQ52" i="2"/>
  <c r="AS52" i="2" s="1"/>
  <c r="AQ51" i="2"/>
  <c r="AS51" i="2" s="1"/>
  <c r="AQ42" i="2"/>
  <c r="AS42" i="2" s="1"/>
  <c r="AQ50" i="2"/>
  <c r="AS50" i="2" s="1"/>
  <c r="AQ34" i="2"/>
  <c r="AS34" i="2" s="1"/>
  <c r="AQ39" i="2"/>
  <c r="AS39" i="2" s="1"/>
  <c r="AQ45" i="2"/>
  <c r="AS45" i="2" s="1"/>
  <c r="AQ38" i="2"/>
  <c r="AS38" i="2" s="1"/>
  <c r="AQ32" i="2"/>
  <c r="AS32" i="2" s="1"/>
  <c r="AQ40" i="2"/>
  <c r="AS40" i="2" s="1"/>
  <c r="AQ41" i="2"/>
  <c r="AS41" i="2" s="1"/>
  <c r="AQ29" i="2"/>
  <c r="AS29" i="2" s="1"/>
  <c r="AQ36" i="2"/>
  <c r="AS36" i="2" s="1"/>
  <c r="BO58" i="2"/>
  <c r="BQ58" i="2" s="1"/>
  <c r="BO57" i="2"/>
  <c r="BO55" i="2"/>
  <c r="BQ55" i="2" s="1"/>
  <c r="BO60" i="2"/>
  <c r="BQ60" i="2" s="1"/>
  <c r="BO53" i="2"/>
  <c r="BQ53" i="2" s="1"/>
  <c r="BO49" i="2"/>
  <c r="BQ49" i="2" s="1"/>
  <c r="BO48" i="2"/>
  <c r="BO47" i="2"/>
  <c r="BO56" i="2"/>
  <c r="BO54" i="2"/>
  <c r="BQ54" i="2" s="1"/>
  <c r="BO46" i="2"/>
  <c r="BQ46" i="2" s="1"/>
  <c r="BO52" i="2"/>
  <c r="BQ52" i="2" s="1"/>
  <c r="BO44" i="2"/>
  <c r="BQ44" i="2" s="1"/>
  <c r="BO59" i="2"/>
  <c r="BQ59" i="2" s="1"/>
  <c r="BO43" i="2"/>
  <c r="BO42" i="2"/>
  <c r="BO51" i="2"/>
  <c r="BQ51" i="2" s="1"/>
  <c r="BO40" i="2"/>
  <c r="BQ40" i="2" s="1"/>
  <c r="BO50" i="2"/>
  <c r="BQ50" i="2" s="1"/>
  <c r="BO34" i="2"/>
  <c r="BO39" i="2"/>
  <c r="BQ39" i="2" s="1"/>
  <c r="BO38" i="2"/>
  <c r="BQ38" i="2" s="1"/>
  <c r="BO32" i="2"/>
  <c r="BO29" i="2"/>
  <c r="BQ29" i="2" s="1"/>
  <c r="BO36" i="2"/>
  <c r="BQ36" i="2" s="1"/>
  <c r="U17" i="2"/>
  <c r="W17" i="2" s="1"/>
  <c r="AG17" i="2"/>
  <c r="AI17" i="2" s="1"/>
  <c r="AQ17" i="2"/>
  <c r="AS17" i="2" s="1"/>
  <c r="BC17" i="2"/>
  <c r="BE17" i="2" s="1"/>
  <c r="BO17" i="2"/>
  <c r="BQ17" i="2" s="1"/>
  <c r="BY17" i="2"/>
  <c r="CA17" i="2" s="1"/>
  <c r="CK17" i="2"/>
  <c r="CM17" i="2" s="1"/>
  <c r="CU17" i="2"/>
  <c r="CW17" i="2" s="1"/>
  <c r="DG17" i="2"/>
  <c r="DI17" i="2" s="1"/>
  <c r="U25" i="2"/>
  <c r="W25" i="2" s="1"/>
  <c r="AG25" i="2"/>
  <c r="AI25" i="2" s="1"/>
  <c r="AQ25" i="2"/>
  <c r="AS25" i="2" s="1"/>
  <c r="BC25" i="2"/>
  <c r="BE25" i="2" s="1"/>
  <c r="BO25" i="2"/>
  <c r="BQ25" i="2" s="1"/>
  <c r="BY25" i="2"/>
  <c r="CA25" i="2" s="1"/>
  <c r="CK25" i="2"/>
  <c r="CM25" i="2" s="1"/>
  <c r="CU25" i="2"/>
  <c r="CW25" i="2" s="1"/>
  <c r="DG25" i="2"/>
  <c r="DI25" i="2" s="1"/>
  <c r="AQ31" i="2"/>
  <c r="AS31" i="2" s="1"/>
  <c r="AP33" i="2"/>
  <c r="AO33" i="2"/>
  <c r="F33" i="2"/>
  <c r="G33" i="2" s="1"/>
  <c r="BR35" i="2"/>
  <c r="AP36" i="2"/>
  <c r="BR41" i="2"/>
  <c r="BO45" i="2"/>
  <c r="BQ45" i="2" s="1"/>
  <c r="L17" i="2"/>
  <c r="N17" i="2" s="1"/>
  <c r="X17" i="2"/>
  <c r="Z17" i="2" s="1"/>
  <c r="AJ17" i="2"/>
  <c r="AL17" i="2" s="1"/>
  <c r="AT17" i="2"/>
  <c r="AV17" i="2" s="1"/>
  <c r="BF17" i="2"/>
  <c r="BH17" i="2" s="1"/>
  <c r="CB17" i="2"/>
  <c r="CD17" i="2" s="1"/>
  <c r="CX17" i="2"/>
  <c r="CZ17" i="2" s="1"/>
  <c r="DJ17" i="2"/>
  <c r="DL17" i="2" s="1"/>
  <c r="AQ27" i="2"/>
  <c r="AS27" i="2" s="1"/>
  <c r="BO27" i="2"/>
  <c r="BO31" i="2"/>
  <c r="CN33" i="2"/>
  <c r="BO37" i="2"/>
  <c r="DG43" i="2"/>
  <c r="DI43" i="2" s="1"/>
  <c r="CU43" i="2"/>
  <c r="CW43" i="2" s="1"/>
  <c r="CK43" i="2"/>
  <c r="BY43" i="2"/>
  <c r="CA43" i="2" s="1"/>
  <c r="BC43" i="2"/>
  <c r="BE43" i="2" s="1"/>
  <c r="AG43" i="2"/>
  <c r="AI43" i="2" s="1"/>
  <c r="U43" i="2"/>
  <c r="W43" i="2" s="1"/>
  <c r="DA43" i="2"/>
  <c r="DC43" i="2" s="1"/>
  <c r="CE43" i="2"/>
  <c r="CG43" i="2" s="1"/>
  <c r="BS43" i="2"/>
  <c r="BU43" i="2" s="1"/>
  <c r="BI43" i="2"/>
  <c r="BK43" i="2" s="1"/>
  <c r="AW43" i="2"/>
  <c r="AY43" i="2" s="1"/>
  <c r="AM43" i="2"/>
  <c r="AO43" i="2" s="1"/>
  <c r="AA43" i="2"/>
  <c r="AC43" i="2" s="1"/>
  <c r="O43" i="2"/>
  <c r="Q43" i="2" s="1"/>
  <c r="CX43" i="2"/>
  <c r="CZ43" i="2" s="1"/>
  <c r="BV43" i="2"/>
  <c r="BX43" i="2" s="1"/>
  <c r="X43" i="2"/>
  <c r="Z43" i="2" s="1"/>
  <c r="CR43" i="2"/>
  <c r="CT43" i="2" s="1"/>
  <c r="AT43" i="2"/>
  <c r="AV43" i="2" s="1"/>
  <c r="R43" i="2"/>
  <c r="T43" i="2" s="1"/>
  <c r="L43" i="2"/>
  <c r="N43" i="2" s="1"/>
  <c r="BL43" i="2"/>
  <c r="BN43" i="2" s="1"/>
  <c r="CB43" i="2"/>
  <c r="CD43" i="2" s="1"/>
  <c r="AJ43" i="2"/>
  <c r="AL43" i="2" s="1"/>
  <c r="DJ43" i="2"/>
  <c r="DL43" i="2" s="1"/>
  <c r="AD43" i="2"/>
  <c r="AF43" i="2" s="1"/>
  <c r="DD43" i="2"/>
  <c r="DF43" i="2" s="1"/>
  <c r="BF43" i="2"/>
  <c r="BH43" i="2" s="1"/>
  <c r="CH43" i="2"/>
  <c r="CJ43" i="2" s="1"/>
  <c r="O16" i="2"/>
  <c r="Q16" i="2" s="1"/>
  <c r="AA16" i="2"/>
  <c r="AC16" i="2" s="1"/>
  <c r="AM16" i="2"/>
  <c r="AW16" i="2"/>
  <c r="AY16" i="2" s="1"/>
  <c r="BI16" i="2"/>
  <c r="BK16" i="2" s="1"/>
  <c r="BS16" i="2"/>
  <c r="BU16" i="2" s="1"/>
  <c r="CE16" i="2"/>
  <c r="CG16" i="2" s="1"/>
  <c r="L18" i="2"/>
  <c r="N18" i="2" s="1"/>
  <c r="X18" i="2"/>
  <c r="Z18" i="2" s="1"/>
  <c r="AJ18" i="2"/>
  <c r="AL18" i="2" s="1"/>
  <c r="AT18" i="2"/>
  <c r="AV18" i="2" s="1"/>
  <c r="BF18" i="2"/>
  <c r="BH18" i="2" s="1"/>
  <c r="CB18" i="2"/>
  <c r="CD18" i="2" s="1"/>
  <c r="CX18" i="2"/>
  <c r="CZ18" i="2" s="1"/>
  <c r="R22" i="2"/>
  <c r="T22" i="2" s="1"/>
  <c r="AD22" i="2"/>
  <c r="AF22" i="2" s="1"/>
  <c r="AZ22" i="2"/>
  <c r="BB22" i="2" s="1"/>
  <c r="BL22" i="2"/>
  <c r="BN22" i="2" s="1"/>
  <c r="BV22" i="2"/>
  <c r="BX22" i="2" s="1"/>
  <c r="CH22" i="2"/>
  <c r="CJ22" i="2" s="1"/>
  <c r="CR22" i="2"/>
  <c r="CT22" i="2" s="1"/>
  <c r="O24" i="2"/>
  <c r="Q24" i="2" s="1"/>
  <c r="AA24" i="2"/>
  <c r="AC24" i="2" s="1"/>
  <c r="AM24" i="2"/>
  <c r="AW24" i="2"/>
  <c r="AY24" i="2" s="1"/>
  <c r="BI24" i="2"/>
  <c r="BK24" i="2" s="1"/>
  <c r="BS24" i="2"/>
  <c r="BU24" i="2" s="1"/>
  <c r="CE24" i="2"/>
  <c r="CG24" i="2" s="1"/>
  <c r="L26" i="2"/>
  <c r="N26" i="2" s="1"/>
  <c r="X26" i="2"/>
  <c r="Z26" i="2" s="1"/>
  <c r="AJ26" i="2"/>
  <c r="AL26" i="2" s="1"/>
  <c r="AT26" i="2"/>
  <c r="AV26" i="2" s="1"/>
  <c r="BF26" i="2"/>
  <c r="BH26" i="2" s="1"/>
  <c r="CB26" i="2"/>
  <c r="CD26" i="2" s="1"/>
  <c r="CX26" i="2"/>
  <c r="CZ26" i="2" s="1"/>
  <c r="U28" i="2"/>
  <c r="W28" i="2" s="1"/>
  <c r="AG28" i="2"/>
  <c r="AI28" i="2" s="1"/>
  <c r="AQ28" i="2"/>
  <c r="AS28" i="2" s="1"/>
  <c r="BC28" i="2"/>
  <c r="BE28" i="2" s="1"/>
  <c r="BO28" i="2"/>
  <c r="BY28" i="2"/>
  <c r="CA28" i="2" s="1"/>
  <c r="CK28" i="2"/>
  <c r="CU28" i="2"/>
  <c r="CW28" i="2" s="1"/>
  <c r="BR29" i="2"/>
  <c r="AP30" i="2"/>
  <c r="DG32" i="2"/>
  <c r="DI32" i="2" s="1"/>
  <c r="CU32" i="2"/>
  <c r="CW32" i="2" s="1"/>
  <c r="CK32" i="2"/>
  <c r="CM32" i="2" s="1"/>
  <c r="BY32" i="2"/>
  <c r="CA32" i="2" s="1"/>
  <c r="BC32" i="2"/>
  <c r="BE32" i="2" s="1"/>
  <c r="AG32" i="2"/>
  <c r="AI32" i="2" s="1"/>
  <c r="U32" i="2"/>
  <c r="W32" i="2" s="1"/>
  <c r="DA32" i="2"/>
  <c r="DC32" i="2" s="1"/>
  <c r="CE32" i="2"/>
  <c r="CG32" i="2" s="1"/>
  <c r="BS32" i="2"/>
  <c r="BU32" i="2" s="1"/>
  <c r="BI32" i="2"/>
  <c r="BK32" i="2" s="1"/>
  <c r="AW32" i="2"/>
  <c r="AY32" i="2" s="1"/>
  <c r="AM32" i="2"/>
  <c r="AA32" i="2"/>
  <c r="AC32" i="2" s="1"/>
  <c r="O32" i="2"/>
  <c r="Q32" i="2" s="1"/>
  <c r="BV32" i="2"/>
  <c r="BX32" i="2" s="1"/>
  <c r="DJ32" i="2"/>
  <c r="DL32" i="2" s="1"/>
  <c r="O17" i="2"/>
  <c r="Q17" i="2" s="1"/>
  <c r="AA17" i="2"/>
  <c r="AC17" i="2" s="1"/>
  <c r="AM17" i="2"/>
  <c r="AO17" i="2" s="1"/>
  <c r="AW17" i="2"/>
  <c r="AY17" i="2" s="1"/>
  <c r="BI17" i="2"/>
  <c r="BK17" i="2" s="1"/>
  <c r="BS17" i="2"/>
  <c r="BU17" i="2" s="1"/>
  <c r="CE17" i="2"/>
  <c r="CG17" i="2" s="1"/>
  <c r="O25" i="2"/>
  <c r="Q25" i="2" s="1"/>
  <c r="AA25" i="2"/>
  <c r="AC25" i="2" s="1"/>
  <c r="AM25" i="2"/>
  <c r="AO25" i="2" s="1"/>
  <c r="AW25" i="2"/>
  <c r="AY25" i="2" s="1"/>
  <c r="BI25" i="2"/>
  <c r="BK25" i="2" s="1"/>
  <c r="BS25" i="2"/>
  <c r="BU25" i="2" s="1"/>
  <c r="CE25" i="2"/>
  <c r="CG25" i="2" s="1"/>
  <c r="AQ30" i="2"/>
  <c r="AS30" i="2" s="1"/>
  <c r="X32" i="2"/>
  <c r="Z32" i="2" s="1"/>
  <c r="BF32" i="2"/>
  <c r="BH32" i="2" s="1"/>
  <c r="L34" i="2"/>
  <c r="N34" i="2" s="1"/>
  <c r="X34" i="2"/>
  <c r="Z34" i="2" s="1"/>
  <c r="BF34" i="2"/>
  <c r="BH34" i="2" s="1"/>
  <c r="CB34" i="2"/>
  <c r="CD34" i="2" s="1"/>
  <c r="F35" i="2"/>
  <c r="G35" i="2" s="1"/>
  <c r="CM36" i="2"/>
  <c r="AP39" i="2"/>
  <c r="BR40" i="2"/>
  <c r="AP41" i="2"/>
  <c r="F41" i="2"/>
  <c r="G41" i="2" s="1"/>
  <c r="AP45" i="2"/>
  <c r="CN50" i="2"/>
  <c r="DG34" i="2"/>
  <c r="DI34" i="2" s="1"/>
  <c r="CU34" i="2"/>
  <c r="CW34" i="2" s="1"/>
  <c r="CK34" i="2"/>
  <c r="BY34" i="2"/>
  <c r="CA34" i="2" s="1"/>
  <c r="BC34" i="2"/>
  <c r="BE34" i="2" s="1"/>
  <c r="AG34" i="2"/>
  <c r="AI34" i="2" s="1"/>
  <c r="DA34" i="2"/>
  <c r="DC34" i="2" s="1"/>
  <c r="CE34" i="2"/>
  <c r="CG34" i="2" s="1"/>
  <c r="BS34" i="2"/>
  <c r="BU34" i="2" s="1"/>
  <c r="BI34" i="2"/>
  <c r="BK34" i="2" s="1"/>
  <c r="AW34" i="2"/>
  <c r="AY34" i="2" s="1"/>
  <c r="AM34" i="2"/>
  <c r="AO34" i="2" s="1"/>
  <c r="BR36" i="2"/>
  <c r="F38" i="2"/>
  <c r="G38" i="2" s="1"/>
  <c r="O40" i="2"/>
  <c r="Q40" i="2" s="1"/>
  <c r="AM40" i="2"/>
  <c r="AO40" i="2" s="1"/>
  <c r="BR39" i="2"/>
  <c r="AO42" i="2"/>
  <c r="AP42" i="2"/>
  <c r="DA40" i="2"/>
  <c r="DC40" i="2" s="1"/>
  <c r="CE40" i="2"/>
  <c r="CG40" i="2" s="1"/>
  <c r="BS40" i="2"/>
  <c r="BU40" i="2" s="1"/>
  <c r="BI40" i="2"/>
  <c r="BK40" i="2" s="1"/>
  <c r="DJ40" i="2"/>
  <c r="DL40" i="2" s="1"/>
  <c r="CX40" i="2"/>
  <c r="CZ40" i="2" s="1"/>
  <c r="CB40" i="2"/>
  <c r="CD40" i="2" s="1"/>
  <c r="BF40" i="2"/>
  <c r="BH40" i="2" s="1"/>
  <c r="DG40" i="2"/>
  <c r="DI40" i="2" s="1"/>
  <c r="CU40" i="2"/>
  <c r="CW40" i="2" s="1"/>
  <c r="CK40" i="2"/>
  <c r="CM40" i="2" s="1"/>
  <c r="BY40" i="2"/>
  <c r="CA40" i="2" s="1"/>
  <c r="BC40" i="2"/>
  <c r="BE40" i="2" s="1"/>
  <c r="BL40" i="2"/>
  <c r="BN40" i="2" s="1"/>
  <c r="AT40" i="2"/>
  <c r="AV40" i="2" s="1"/>
  <c r="AJ40" i="2"/>
  <c r="AL40" i="2" s="1"/>
  <c r="X40" i="2"/>
  <c r="Z40" i="2" s="1"/>
  <c r="L40" i="2"/>
  <c r="N40" i="2" s="1"/>
  <c r="DD40" i="2"/>
  <c r="DF40" i="2" s="1"/>
  <c r="AZ40" i="2"/>
  <c r="BB40" i="2" s="1"/>
  <c r="AD40" i="2"/>
  <c r="AF40" i="2" s="1"/>
  <c r="R40" i="2"/>
  <c r="T40" i="2" s="1"/>
  <c r="U40" i="2"/>
  <c r="W40" i="2" s="1"/>
  <c r="CH40" i="2"/>
  <c r="CJ40" i="2" s="1"/>
  <c r="BR44" i="2"/>
  <c r="R34" i="2"/>
  <c r="T34" i="2" s="1"/>
  <c r="AD34" i="2"/>
  <c r="AF34" i="2" s="1"/>
  <c r="AT34" i="2"/>
  <c r="AV34" i="2" s="1"/>
  <c r="DJ34" i="2"/>
  <c r="DL34" i="2" s="1"/>
  <c r="AP35" i="2"/>
  <c r="F37" i="2"/>
  <c r="G37" i="2" s="1"/>
  <c r="F40" i="2"/>
  <c r="G40" i="2" s="1"/>
  <c r="L36" i="2"/>
  <c r="N36" i="2" s="1"/>
  <c r="X36" i="2"/>
  <c r="Z36" i="2" s="1"/>
  <c r="AJ36" i="2"/>
  <c r="AL36" i="2" s="1"/>
  <c r="AT36" i="2"/>
  <c r="AV36" i="2" s="1"/>
  <c r="BF36" i="2"/>
  <c r="BH36" i="2" s="1"/>
  <c r="CB36" i="2"/>
  <c r="CD36" i="2" s="1"/>
  <c r="CX36" i="2"/>
  <c r="CZ36" i="2" s="1"/>
  <c r="DJ36" i="2"/>
  <c r="DL36" i="2" s="1"/>
  <c r="U38" i="2"/>
  <c r="W38" i="2" s="1"/>
  <c r="AG38" i="2"/>
  <c r="AI38" i="2" s="1"/>
  <c r="BC38" i="2"/>
  <c r="BE38" i="2" s="1"/>
  <c r="BY38" i="2"/>
  <c r="CA38" i="2" s="1"/>
  <c r="CK38" i="2"/>
  <c r="CM38" i="2" s="1"/>
  <c r="CU38" i="2"/>
  <c r="CW38" i="2" s="1"/>
  <c r="DG38" i="2"/>
  <c r="DI38" i="2" s="1"/>
  <c r="BR53" i="2"/>
  <c r="AP54" i="2"/>
  <c r="O35" i="2"/>
  <c r="Q35" i="2" s="1"/>
  <c r="AA35" i="2"/>
  <c r="AC35" i="2" s="1"/>
  <c r="AM35" i="2"/>
  <c r="AO35" i="2" s="1"/>
  <c r="AW35" i="2"/>
  <c r="AY35" i="2" s="1"/>
  <c r="BI35" i="2"/>
  <c r="BK35" i="2" s="1"/>
  <c r="BS35" i="2"/>
  <c r="BU35" i="2" s="1"/>
  <c r="CE35" i="2"/>
  <c r="CG35" i="2" s="1"/>
  <c r="DA35" i="2"/>
  <c r="DC35" i="2" s="1"/>
  <c r="U39" i="2"/>
  <c r="W39" i="2" s="1"/>
  <c r="AG39" i="2"/>
  <c r="AI39" i="2" s="1"/>
  <c r="BC39" i="2"/>
  <c r="BE39" i="2" s="1"/>
  <c r="BY39" i="2"/>
  <c r="CA39" i="2" s="1"/>
  <c r="CK39" i="2"/>
  <c r="CM39" i="2" s="1"/>
  <c r="CU39" i="2"/>
  <c r="CW39" i="2" s="1"/>
  <c r="DG39" i="2"/>
  <c r="DI39" i="2" s="1"/>
  <c r="BS42" i="2"/>
  <c r="BU42" i="2" s="1"/>
  <c r="BR51" i="2"/>
  <c r="R35" i="2"/>
  <c r="T35" i="2" s="1"/>
  <c r="AD35" i="2"/>
  <c r="AF35" i="2" s="1"/>
  <c r="AZ35" i="2"/>
  <c r="BB35" i="2" s="1"/>
  <c r="BL35" i="2"/>
  <c r="BN35" i="2" s="1"/>
  <c r="BV35" i="2"/>
  <c r="BX35" i="2" s="1"/>
  <c r="CH35" i="2"/>
  <c r="CJ35" i="2" s="1"/>
  <c r="CR35" i="2"/>
  <c r="CT35" i="2" s="1"/>
  <c r="L39" i="2"/>
  <c r="N39" i="2" s="1"/>
  <c r="X39" i="2"/>
  <c r="Z39" i="2" s="1"/>
  <c r="AJ39" i="2"/>
  <c r="AL39" i="2" s="1"/>
  <c r="AT39" i="2"/>
  <c r="AV39" i="2" s="1"/>
  <c r="BF39" i="2"/>
  <c r="BH39" i="2" s="1"/>
  <c r="CB39" i="2"/>
  <c r="CD39" i="2" s="1"/>
  <c r="CX39" i="2"/>
  <c r="CZ39" i="2" s="1"/>
  <c r="CN40" i="2"/>
  <c r="R36" i="2"/>
  <c r="T36" i="2" s="1"/>
  <c r="AD36" i="2"/>
  <c r="AF36" i="2" s="1"/>
  <c r="AZ36" i="2"/>
  <c r="BB36" i="2" s="1"/>
  <c r="BL36" i="2"/>
  <c r="BN36" i="2" s="1"/>
  <c r="BV36" i="2"/>
  <c r="BX36" i="2" s="1"/>
  <c r="CH36" i="2"/>
  <c r="CJ36" i="2" s="1"/>
  <c r="CR36" i="2"/>
  <c r="CT36" i="2" s="1"/>
  <c r="O38" i="2"/>
  <c r="Q38" i="2" s="1"/>
  <c r="AA38" i="2"/>
  <c r="AC38" i="2" s="1"/>
  <c r="AM38" i="2"/>
  <c r="AW38" i="2"/>
  <c r="AY38" i="2" s="1"/>
  <c r="BI38" i="2"/>
  <c r="BK38" i="2" s="1"/>
  <c r="BS38" i="2"/>
  <c r="BU38" i="2" s="1"/>
  <c r="CE38" i="2"/>
  <c r="CG38" i="2" s="1"/>
  <c r="DJ42" i="2"/>
  <c r="DL42" i="2" s="1"/>
  <c r="CX42" i="2"/>
  <c r="CZ42" i="2" s="1"/>
  <c r="CB42" i="2"/>
  <c r="CD42" i="2" s="1"/>
  <c r="BF42" i="2"/>
  <c r="BH42" i="2" s="1"/>
  <c r="AT42" i="2"/>
  <c r="AV42" i="2" s="1"/>
  <c r="AJ42" i="2"/>
  <c r="AL42" i="2" s="1"/>
  <c r="X42" i="2"/>
  <c r="Z42" i="2" s="1"/>
  <c r="L42" i="2"/>
  <c r="N42" i="2" s="1"/>
  <c r="DG42" i="2"/>
  <c r="DI42" i="2" s="1"/>
  <c r="CU42" i="2"/>
  <c r="CW42" i="2" s="1"/>
  <c r="CK42" i="2"/>
  <c r="BY42" i="2"/>
  <c r="CA42" i="2" s="1"/>
  <c r="BC42" i="2"/>
  <c r="BE42" i="2" s="1"/>
  <c r="AG42" i="2"/>
  <c r="AI42" i="2" s="1"/>
  <c r="U42" i="2"/>
  <c r="W42" i="2" s="1"/>
  <c r="DD42" i="2"/>
  <c r="DF42" i="2" s="1"/>
  <c r="CR42" i="2"/>
  <c r="CT42" i="2" s="1"/>
  <c r="CH42" i="2"/>
  <c r="CJ42" i="2" s="1"/>
  <c r="BV42" i="2"/>
  <c r="BX42" i="2" s="1"/>
  <c r="BL42" i="2"/>
  <c r="BN42" i="2" s="1"/>
  <c r="AZ42" i="2"/>
  <c r="BB42" i="2" s="1"/>
  <c r="AD42" i="2"/>
  <c r="AF42" i="2" s="1"/>
  <c r="R42" i="2"/>
  <c r="T42" i="2" s="1"/>
  <c r="CE42" i="2"/>
  <c r="CG42" i="2" s="1"/>
  <c r="CM45" i="2"/>
  <c r="BR49" i="2"/>
  <c r="AP48" i="2"/>
  <c r="F50" i="2"/>
  <c r="G50" i="2" s="1"/>
  <c r="R41" i="2"/>
  <c r="T41" i="2" s="1"/>
  <c r="AD41" i="2"/>
  <c r="AF41" i="2" s="1"/>
  <c r="AZ41" i="2"/>
  <c r="BB41" i="2" s="1"/>
  <c r="BL41" i="2"/>
  <c r="BN41" i="2" s="1"/>
  <c r="BV41" i="2"/>
  <c r="BX41" i="2" s="1"/>
  <c r="CH41" i="2"/>
  <c r="CJ41" i="2" s="1"/>
  <c r="CR41" i="2"/>
  <c r="CT41" i="2" s="1"/>
  <c r="DD41" i="2"/>
  <c r="DF41" i="2" s="1"/>
  <c r="F43" i="2"/>
  <c r="G43" i="2" s="1"/>
  <c r="L45" i="2"/>
  <c r="N45" i="2" s="1"/>
  <c r="X45" i="2"/>
  <c r="Z45" i="2" s="1"/>
  <c r="AJ45" i="2"/>
  <c r="AL45" i="2" s="1"/>
  <c r="AT45" i="2"/>
  <c r="AV45" i="2" s="1"/>
  <c r="BF45" i="2"/>
  <c r="BH45" i="2" s="1"/>
  <c r="CB45" i="2"/>
  <c r="CD45" i="2" s="1"/>
  <c r="DJ47" i="2"/>
  <c r="DL47" i="2" s="1"/>
  <c r="CX47" i="2"/>
  <c r="CZ47" i="2" s="1"/>
  <c r="CB47" i="2"/>
  <c r="CD47" i="2" s="1"/>
  <c r="BF47" i="2"/>
  <c r="BH47" i="2" s="1"/>
  <c r="AT47" i="2"/>
  <c r="AV47" i="2" s="1"/>
  <c r="AJ47" i="2"/>
  <c r="AL47" i="2" s="1"/>
  <c r="X47" i="2"/>
  <c r="Z47" i="2" s="1"/>
  <c r="L47" i="2"/>
  <c r="N47" i="2" s="1"/>
  <c r="DG47" i="2"/>
  <c r="DI47" i="2" s="1"/>
  <c r="CU47" i="2"/>
  <c r="CW47" i="2" s="1"/>
  <c r="CK47" i="2"/>
  <c r="BY47" i="2"/>
  <c r="CA47" i="2" s="1"/>
  <c r="BC47" i="2"/>
  <c r="BE47" i="2" s="1"/>
  <c r="AG47" i="2"/>
  <c r="AI47" i="2" s="1"/>
  <c r="U47" i="2"/>
  <c r="W47" i="2" s="1"/>
  <c r="DD47" i="2"/>
  <c r="DF47" i="2" s="1"/>
  <c r="CR47" i="2"/>
  <c r="CT47" i="2" s="1"/>
  <c r="CH47" i="2"/>
  <c r="CJ47" i="2" s="1"/>
  <c r="BV47" i="2"/>
  <c r="BX47" i="2" s="1"/>
  <c r="BL47" i="2"/>
  <c r="BN47" i="2" s="1"/>
  <c r="AZ47" i="2"/>
  <c r="BB47" i="2" s="1"/>
  <c r="AD47" i="2"/>
  <c r="AF47" i="2" s="1"/>
  <c r="AA47" i="2"/>
  <c r="AC47" i="2" s="1"/>
  <c r="CE47" i="2"/>
  <c r="CG47" i="2" s="1"/>
  <c r="F51" i="2"/>
  <c r="G51" i="2" s="1"/>
  <c r="CN51" i="2"/>
  <c r="DJ56" i="2"/>
  <c r="DL56" i="2" s="1"/>
  <c r="CX56" i="2"/>
  <c r="CZ56" i="2" s="1"/>
  <c r="CB56" i="2"/>
  <c r="CD56" i="2" s="1"/>
  <c r="AT56" i="2"/>
  <c r="AV56" i="2" s="1"/>
  <c r="AJ56" i="2"/>
  <c r="AL56" i="2" s="1"/>
  <c r="L56" i="2"/>
  <c r="N56" i="2" s="1"/>
  <c r="DD56" i="2"/>
  <c r="DF56" i="2" s="1"/>
  <c r="CR56" i="2"/>
  <c r="CT56" i="2" s="1"/>
  <c r="CH56" i="2"/>
  <c r="CJ56" i="2" s="1"/>
  <c r="BV56" i="2"/>
  <c r="BX56" i="2" s="1"/>
  <c r="BL56" i="2"/>
  <c r="BN56" i="2" s="1"/>
  <c r="AZ56" i="2"/>
  <c r="BB56" i="2" s="1"/>
  <c r="AD56" i="2"/>
  <c r="AF56" i="2" s="1"/>
  <c r="DA56" i="2"/>
  <c r="DC56" i="2" s="1"/>
  <c r="CE56" i="2"/>
  <c r="CG56" i="2" s="1"/>
  <c r="BS56" i="2"/>
  <c r="BU56" i="2" s="1"/>
  <c r="BI56" i="2"/>
  <c r="BK56" i="2" s="1"/>
  <c r="AA56" i="2"/>
  <c r="AC56" i="2" s="1"/>
  <c r="O56" i="2"/>
  <c r="Q56" i="2" s="1"/>
  <c r="CU56" i="2"/>
  <c r="CW56" i="2" s="1"/>
  <c r="CK56" i="2"/>
  <c r="AG56" i="2"/>
  <c r="AI56" i="2" s="1"/>
  <c r="DG56" i="2"/>
  <c r="DI56" i="2" s="1"/>
  <c r="R60" i="2"/>
  <c r="T60" i="2" s="1"/>
  <c r="R59" i="2"/>
  <c r="T59" i="2" s="1"/>
  <c r="R58" i="2"/>
  <c r="T58" i="2" s="1"/>
  <c r="R57" i="2"/>
  <c r="T57" i="2" s="1"/>
  <c r="R56" i="2"/>
  <c r="T56" i="2" s="1"/>
  <c r="R54" i="2"/>
  <c r="T54" i="2" s="1"/>
  <c r="R51" i="2"/>
  <c r="T51" i="2" s="1"/>
  <c r="R50" i="2"/>
  <c r="T50" i="2" s="1"/>
  <c r="R53" i="2"/>
  <c r="T53" i="2" s="1"/>
  <c r="R49" i="2"/>
  <c r="T49" i="2" s="1"/>
  <c r="R48" i="2"/>
  <c r="T48" i="2" s="1"/>
  <c r="R47" i="2"/>
  <c r="T47" i="2" s="1"/>
  <c r="AM44" i="2"/>
  <c r="AO44" i="2" s="1"/>
  <c r="AW44" i="2"/>
  <c r="AY44" i="2" s="1"/>
  <c r="BI44" i="2"/>
  <c r="BK44" i="2" s="1"/>
  <c r="BS44" i="2"/>
  <c r="BU44" i="2" s="1"/>
  <c r="CE44" i="2"/>
  <c r="CG44" i="2" s="1"/>
  <c r="DA44" i="2"/>
  <c r="DC44" i="2" s="1"/>
  <c r="DA45" i="2"/>
  <c r="DC45" i="2" s="1"/>
  <c r="DJ45" i="2"/>
  <c r="DL45" i="2" s="1"/>
  <c r="CN46" i="2"/>
  <c r="AP50" i="2"/>
  <c r="F52" i="2"/>
  <c r="G52" i="2" s="1"/>
  <c r="R44" i="2"/>
  <c r="T44" i="2" s="1"/>
  <c r="AD44" i="2"/>
  <c r="AF44" i="2" s="1"/>
  <c r="AZ44" i="2"/>
  <c r="BB44" i="2" s="1"/>
  <c r="BL44" i="2"/>
  <c r="BN44" i="2" s="1"/>
  <c r="BV44" i="2"/>
  <c r="BX44" i="2" s="1"/>
  <c r="CH44" i="2"/>
  <c r="CJ44" i="2" s="1"/>
  <c r="CR44" i="2"/>
  <c r="CT44" i="2" s="1"/>
  <c r="DD44" i="2"/>
  <c r="DF44" i="2" s="1"/>
  <c r="DD45" i="2"/>
  <c r="DF45" i="2" s="1"/>
  <c r="AM47" i="2"/>
  <c r="AO47" i="2" s="1"/>
  <c r="L41" i="2"/>
  <c r="N41" i="2" s="1"/>
  <c r="X41" i="2"/>
  <c r="Z41" i="2" s="1"/>
  <c r="AJ41" i="2"/>
  <c r="AL41" i="2" s="1"/>
  <c r="AT41" i="2"/>
  <c r="AV41" i="2" s="1"/>
  <c r="BF41" i="2"/>
  <c r="BH41" i="2" s="1"/>
  <c r="CB41" i="2"/>
  <c r="CD41" i="2" s="1"/>
  <c r="CX41" i="2"/>
  <c r="CZ41" i="2" s="1"/>
  <c r="R45" i="2"/>
  <c r="T45" i="2" s="1"/>
  <c r="AD45" i="2"/>
  <c r="AF45" i="2" s="1"/>
  <c r="AZ45" i="2"/>
  <c r="BB45" i="2" s="1"/>
  <c r="BL45" i="2"/>
  <c r="BN45" i="2" s="1"/>
  <c r="BV45" i="2"/>
  <c r="BX45" i="2" s="1"/>
  <c r="CH45" i="2"/>
  <c r="CJ45" i="2" s="1"/>
  <c r="CR45" i="2"/>
  <c r="CT45" i="2" s="1"/>
  <c r="BR58" i="2"/>
  <c r="U44" i="2"/>
  <c r="W44" i="2" s="1"/>
  <c r="AG44" i="2"/>
  <c r="AI44" i="2" s="1"/>
  <c r="BC44" i="2"/>
  <c r="BE44" i="2" s="1"/>
  <c r="BY44" i="2"/>
  <c r="CA44" i="2" s="1"/>
  <c r="CK44" i="2"/>
  <c r="CM44" i="2" s="1"/>
  <c r="CU44" i="2"/>
  <c r="CW44" i="2" s="1"/>
  <c r="DG45" i="2"/>
  <c r="DI45" i="2" s="1"/>
  <c r="O47" i="2"/>
  <c r="Q47" i="2" s="1"/>
  <c r="BS47" i="2"/>
  <c r="BU47" i="2" s="1"/>
  <c r="DG49" i="2"/>
  <c r="DI49" i="2" s="1"/>
  <c r="CU49" i="2"/>
  <c r="CW49" i="2" s="1"/>
  <c r="CK49" i="2"/>
  <c r="BY49" i="2"/>
  <c r="CA49" i="2" s="1"/>
  <c r="BC49" i="2"/>
  <c r="BE49" i="2" s="1"/>
  <c r="AG49" i="2"/>
  <c r="AI49" i="2" s="1"/>
  <c r="U49" i="2"/>
  <c r="W49" i="2" s="1"/>
  <c r="DD49" i="2"/>
  <c r="DF49" i="2" s="1"/>
  <c r="CR49" i="2"/>
  <c r="CT49" i="2" s="1"/>
  <c r="CH49" i="2"/>
  <c r="CJ49" i="2" s="1"/>
  <c r="BV49" i="2"/>
  <c r="BX49" i="2" s="1"/>
  <c r="BL49" i="2"/>
  <c r="BN49" i="2" s="1"/>
  <c r="AZ49" i="2"/>
  <c r="BB49" i="2" s="1"/>
  <c r="AD49" i="2"/>
  <c r="AF49" i="2" s="1"/>
  <c r="DA49" i="2"/>
  <c r="DC49" i="2" s="1"/>
  <c r="CE49" i="2"/>
  <c r="CG49" i="2" s="1"/>
  <c r="BS49" i="2"/>
  <c r="BU49" i="2" s="1"/>
  <c r="BI49" i="2"/>
  <c r="BK49" i="2" s="1"/>
  <c r="AW49" i="2"/>
  <c r="AY49" i="2" s="1"/>
  <c r="AM49" i="2"/>
  <c r="AO49" i="2" s="1"/>
  <c r="AA49" i="2"/>
  <c r="AC49" i="2" s="1"/>
  <c r="O49" i="2"/>
  <c r="Q49" i="2" s="1"/>
  <c r="BF49" i="2"/>
  <c r="BH49" i="2" s="1"/>
  <c r="F53" i="2"/>
  <c r="G53" i="2" s="1"/>
  <c r="BR59" i="2"/>
  <c r="F49" i="2"/>
  <c r="G49" i="2" s="1"/>
  <c r="L51" i="2"/>
  <c r="N51" i="2" s="1"/>
  <c r="X51" i="2"/>
  <c r="Z51" i="2" s="1"/>
  <c r="AJ51" i="2"/>
  <c r="AL51" i="2" s="1"/>
  <c r="AT51" i="2"/>
  <c r="AV51" i="2" s="1"/>
  <c r="BF51" i="2"/>
  <c r="BH51" i="2" s="1"/>
  <c r="CB51" i="2"/>
  <c r="CD51" i="2" s="1"/>
  <c r="CX51" i="2"/>
  <c r="CZ51" i="2" s="1"/>
  <c r="DJ51" i="2"/>
  <c r="DL51" i="2" s="1"/>
  <c r="CN60" i="2"/>
  <c r="U58" i="2"/>
  <c r="W58" i="2" s="1"/>
  <c r="U46" i="2"/>
  <c r="W46" i="2" s="1"/>
  <c r="AG46" i="2"/>
  <c r="AI46" i="2" s="1"/>
  <c r="BC46" i="2"/>
  <c r="BE46" i="2" s="1"/>
  <c r="BY46" i="2"/>
  <c r="CA46" i="2" s="1"/>
  <c r="CK46" i="2"/>
  <c r="CM46" i="2" s="1"/>
  <c r="CU46" i="2"/>
  <c r="CW46" i="2" s="1"/>
  <c r="DG46" i="2"/>
  <c r="DI46" i="2" s="1"/>
  <c r="O50" i="2"/>
  <c r="Q50" i="2" s="1"/>
  <c r="AA50" i="2"/>
  <c r="AC50" i="2" s="1"/>
  <c r="AM50" i="2"/>
  <c r="AO50" i="2" s="1"/>
  <c r="AW50" i="2"/>
  <c r="AY50" i="2" s="1"/>
  <c r="BI50" i="2"/>
  <c r="BK50" i="2" s="1"/>
  <c r="BS50" i="2"/>
  <c r="BU50" i="2" s="1"/>
  <c r="CE50" i="2"/>
  <c r="CG50" i="2" s="1"/>
  <c r="DA50" i="2"/>
  <c r="DC50" i="2" s="1"/>
  <c r="L52" i="2"/>
  <c r="N52" i="2" s="1"/>
  <c r="X52" i="2"/>
  <c r="Z52" i="2" s="1"/>
  <c r="AJ52" i="2"/>
  <c r="AL52" i="2" s="1"/>
  <c r="F54" i="2"/>
  <c r="G54" i="2" s="1"/>
  <c r="DG58" i="2"/>
  <c r="DI58" i="2" s="1"/>
  <c r="BC58" i="2"/>
  <c r="BE58" i="2" s="1"/>
  <c r="DD58" i="2"/>
  <c r="DF58" i="2" s="1"/>
  <c r="CR58" i="2"/>
  <c r="CT58" i="2" s="1"/>
  <c r="CH58" i="2"/>
  <c r="CJ58" i="2" s="1"/>
  <c r="BV58" i="2"/>
  <c r="BX58" i="2" s="1"/>
  <c r="BL58" i="2"/>
  <c r="BN58" i="2" s="1"/>
  <c r="AZ58" i="2"/>
  <c r="BB58" i="2" s="1"/>
  <c r="AD58" i="2"/>
  <c r="AF58" i="2" s="1"/>
  <c r="DA58" i="2"/>
  <c r="DC58" i="2" s="1"/>
  <c r="CE58" i="2"/>
  <c r="CG58" i="2" s="1"/>
  <c r="BS58" i="2"/>
  <c r="BU58" i="2" s="1"/>
  <c r="BI58" i="2"/>
  <c r="BK58" i="2" s="1"/>
  <c r="AA58" i="2"/>
  <c r="AC58" i="2" s="1"/>
  <c r="O58" i="2"/>
  <c r="Q58" i="2" s="1"/>
  <c r="DJ58" i="2"/>
  <c r="DL58" i="2" s="1"/>
  <c r="CX58" i="2"/>
  <c r="CZ58" i="2" s="1"/>
  <c r="CB58" i="2"/>
  <c r="CD58" i="2" s="1"/>
  <c r="BF58" i="2"/>
  <c r="BH58" i="2" s="1"/>
  <c r="AT58" i="2"/>
  <c r="AV58" i="2" s="1"/>
  <c r="AJ58" i="2"/>
  <c r="AL58" i="2" s="1"/>
  <c r="L58" i="2"/>
  <c r="N58" i="2" s="1"/>
  <c r="G61" i="2"/>
  <c r="G62" i="2" s="1"/>
  <c r="K62" i="2"/>
  <c r="X56" i="2"/>
  <c r="Z56" i="2" s="1"/>
  <c r="BY58" i="2"/>
  <c r="CA58" i="2" s="1"/>
  <c r="O51" i="2"/>
  <c r="Q51" i="2" s="1"/>
  <c r="AA51" i="2"/>
  <c r="AC51" i="2" s="1"/>
  <c r="AM51" i="2"/>
  <c r="AW51" i="2"/>
  <c r="AY51" i="2" s="1"/>
  <c r="BI51" i="2"/>
  <c r="BK51" i="2" s="1"/>
  <c r="BS51" i="2"/>
  <c r="BU51" i="2" s="1"/>
  <c r="CE51" i="2"/>
  <c r="CG51" i="2" s="1"/>
  <c r="DA51" i="2"/>
  <c r="DC51" i="2" s="1"/>
  <c r="DD52" i="2"/>
  <c r="DF52" i="2" s="1"/>
  <c r="CR52" i="2"/>
  <c r="CT52" i="2" s="1"/>
  <c r="CH52" i="2"/>
  <c r="CJ52" i="2" s="1"/>
  <c r="BV52" i="2"/>
  <c r="BX52" i="2" s="1"/>
  <c r="BL52" i="2"/>
  <c r="BN52" i="2" s="1"/>
  <c r="AZ52" i="2"/>
  <c r="BB52" i="2" s="1"/>
  <c r="DG52" i="2"/>
  <c r="DI52" i="2" s="1"/>
  <c r="CU52" i="2"/>
  <c r="CW52" i="2" s="1"/>
  <c r="AM52" i="2"/>
  <c r="BR54" i="2"/>
  <c r="F55" i="2"/>
  <c r="G55" i="2" s="1"/>
  <c r="AO55" i="2"/>
  <c r="BR55" i="2"/>
  <c r="F56" i="2"/>
  <c r="G56" i="2" s="1"/>
  <c r="F60" i="2"/>
  <c r="G60" i="2" s="1"/>
  <c r="AM54" i="2"/>
  <c r="AO54" i="2" s="1"/>
  <c r="AM53" i="2"/>
  <c r="AM60" i="2"/>
  <c r="AM59" i="2"/>
  <c r="AO59" i="2" s="1"/>
  <c r="AM58" i="2"/>
  <c r="AO58" i="2" s="1"/>
  <c r="AM56" i="2"/>
  <c r="AO56" i="2" s="1"/>
  <c r="L46" i="2"/>
  <c r="N46" i="2" s="1"/>
  <c r="X46" i="2"/>
  <c r="Z46" i="2" s="1"/>
  <c r="AJ46" i="2"/>
  <c r="AL46" i="2" s="1"/>
  <c r="AT46" i="2"/>
  <c r="AV46" i="2" s="1"/>
  <c r="BF46" i="2"/>
  <c r="BH46" i="2" s="1"/>
  <c r="CB46" i="2"/>
  <c r="CD46" i="2" s="1"/>
  <c r="CX46" i="2"/>
  <c r="CZ46" i="2" s="1"/>
  <c r="AD50" i="2"/>
  <c r="AF50" i="2" s="1"/>
  <c r="AZ50" i="2"/>
  <c r="BB50" i="2" s="1"/>
  <c r="BL50" i="2"/>
  <c r="BN50" i="2" s="1"/>
  <c r="BV50" i="2"/>
  <c r="BX50" i="2" s="1"/>
  <c r="CH50" i="2"/>
  <c r="CJ50" i="2" s="1"/>
  <c r="CR50" i="2"/>
  <c r="CT50" i="2" s="1"/>
  <c r="O52" i="2"/>
  <c r="Q52" i="2" s="1"/>
  <c r="AA52" i="2"/>
  <c r="AC52" i="2" s="1"/>
  <c r="BC52" i="2"/>
  <c r="BE52" i="2" s="1"/>
  <c r="BS52" i="2"/>
  <c r="BU52" i="2" s="1"/>
  <c r="DJ52" i="2"/>
  <c r="DL52" i="2" s="1"/>
  <c r="U53" i="2"/>
  <c r="W53" i="2" s="1"/>
  <c r="BL53" i="2"/>
  <c r="BN53" i="2" s="1"/>
  <c r="CH53" i="2"/>
  <c r="CJ53" i="2" s="1"/>
  <c r="CN59" i="2"/>
  <c r="BF56" i="2"/>
  <c r="BH56" i="2" s="1"/>
  <c r="AD51" i="2"/>
  <c r="AF51" i="2" s="1"/>
  <c r="AZ51" i="2"/>
  <c r="BB51" i="2" s="1"/>
  <c r="BL51" i="2"/>
  <c r="BN51" i="2" s="1"/>
  <c r="BV51" i="2"/>
  <c r="BX51" i="2" s="1"/>
  <c r="CH51" i="2"/>
  <c r="CJ51" i="2" s="1"/>
  <c r="CR51" i="2"/>
  <c r="CT51" i="2" s="1"/>
  <c r="DA53" i="2"/>
  <c r="DC53" i="2" s="1"/>
  <c r="CE53" i="2"/>
  <c r="CG53" i="2" s="1"/>
  <c r="BS53" i="2"/>
  <c r="BU53" i="2" s="1"/>
  <c r="BI53" i="2"/>
  <c r="BK53" i="2" s="1"/>
  <c r="AA53" i="2"/>
  <c r="AC53" i="2" s="1"/>
  <c r="O53" i="2"/>
  <c r="Q53" i="2" s="1"/>
  <c r="DJ53" i="2"/>
  <c r="DL53" i="2" s="1"/>
  <c r="CX53" i="2"/>
  <c r="CZ53" i="2" s="1"/>
  <c r="CB53" i="2"/>
  <c r="CD53" i="2" s="1"/>
  <c r="BF53" i="2"/>
  <c r="BH53" i="2" s="1"/>
  <c r="AT53" i="2"/>
  <c r="AV53" i="2" s="1"/>
  <c r="AJ53" i="2"/>
  <c r="AL53" i="2" s="1"/>
  <c r="X53" i="2"/>
  <c r="Z53" i="2" s="1"/>
  <c r="L53" i="2"/>
  <c r="N53" i="2" s="1"/>
  <c r="CK53" i="2"/>
  <c r="CM53" i="2" s="1"/>
  <c r="DG53" i="2"/>
  <c r="DI53" i="2" s="1"/>
  <c r="CK58" i="2"/>
  <c r="CM58" i="2" s="1"/>
  <c r="CK57" i="2"/>
  <c r="CK55" i="2"/>
  <c r="CM55" i="2" s="1"/>
  <c r="CK60" i="2"/>
  <c r="CM60" i="2" s="1"/>
  <c r="CK52" i="2"/>
  <c r="CM52" i="2" s="1"/>
  <c r="AG58" i="2"/>
  <c r="AI58" i="2" s="1"/>
  <c r="AW56" i="2"/>
  <c r="AY56" i="2" s="1"/>
  <c r="X58" i="2"/>
  <c r="Z58" i="2" s="1"/>
  <c r="CU60" i="2"/>
  <c r="CW60" i="2" s="1"/>
  <c r="AW58" i="2"/>
  <c r="AY58" i="2" s="1"/>
  <c r="X60" i="2"/>
  <c r="Z60" i="2" s="1"/>
  <c r="BC55" i="2"/>
  <c r="BE55" i="2" s="1"/>
  <c r="BY55" i="2"/>
  <c r="CA55" i="2" s="1"/>
  <c r="CU55" i="2"/>
  <c r="CW55" i="2" s="1"/>
  <c r="DG55" i="2"/>
  <c r="DI55" i="2" s="1"/>
  <c r="AD57" i="2"/>
  <c r="AF57" i="2" s="1"/>
  <c r="AZ57" i="2"/>
  <c r="BB57" i="2" s="1"/>
  <c r="BL57" i="2"/>
  <c r="BN57" i="2" s="1"/>
  <c r="BV57" i="2"/>
  <c r="BX57" i="2" s="1"/>
  <c r="CH57" i="2"/>
  <c r="CJ57" i="2" s="1"/>
  <c r="CR57" i="2"/>
  <c r="CT57" i="2" s="1"/>
  <c r="DD57" i="2"/>
  <c r="DF57" i="2" s="1"/>
  <c r="F59" i="2"/>
  <c r="G59" i="2" s="1"/>
  <c r="O59" i="2"/>
  <c r="Q59" i="2" s="1"/>
  <c r="AA59" i="2"/>
  <c r="AC59" i="2" s="1"/>
  <c r="AW59" i="2"/>
  <c r="AY59" i="2" s="1"/>
  <c r="BI59" i="2"/>
  <c r="BK59" i="2" s="1"/>
  <c r="DA59" i="2"/>
  <c r="DC59" i="2" s="1"/>
  <c r="AW60" i="2"/>
  <c r="AY60" i="2" s="1"/>
  <c r="AW53" i="2"/>
  <c r="AY53" i="2" s="1"/>
  <c r="L55" i="2"/>
  <c r="N55" i="2" s="1"/>
  <c r="X55" i="2"/>
  <c r="Z55" i="2" s="1"/>
  <c r="AJ55" i="2"/>
  <c r="AL55" i="2" s="1"/>
  <c r="AT55" i="2"/>
  <c r="AV55" i="2" s="1"/>
  <c r="BF55" i="2"/>
  <c r="BH55" i="2" s="1"/>
  <c r="CB55" i="2"/>
  <c r="CD55" i="2" s="1"/>
  <c r="CX55" i="2"/>
  <c r="CZ55" i="2" s="1"/>
  <c r="U57" i="2"/>
  <c r="W57" i="2" s="1"/>
  <c r="AG57" i="2"/>
  <c r="AI57" i="2" s="1"/>
  <c r="BC57" i="2"/>
  <c r="BE57" i="2" s="1"/>
  <c r="BY57" i="2"/>
  <c r="CA57" i="2" s="1"/>
  <c r="CU57" i="2"/>
  <c r="CW57" i="2" s="1"/>
  <c r="AD59" i="2"/>
  <c r="AF59" i="2" s="1"/>
  <c r="AZ59" i="2"/>
  <c r="BB59" i="2" s="1"/>
  <c r="BL59" i="2"/>
  <c r="BN59" i="2" s="1"/>
  <c r="BV59" i="2"/>
  <c r="BX59" i="2" s="1"/>
  <c r="CR59" i="2"/>
  <c r="CT59" i="2" s="1"/>
  <c r="DD59" i="2"/>
  <c r="DF59" i="2" s="1"/>
  <c r="O54" i="2"/>
  <c r="Q54" i="2" s="1"/>
  <c r="AA54" i="2"/>
  <c r="AC54" i="2" s="1"/>
  <c r="BI54" i="2"/>
  <c r="BK54" i="2" s="1"/>
  <c r="BS54" i="2"/>
  <c r="BU54" i="2" s="1"/>
  <c r="CE54" i="2"/>
  <c r="CG54" i="2" s="1"/>
  <c r="BL60" i="2"/>
  <c r="BN60" i="2" s="1"/>
  <c r="CN21" i="2" l="1"/>
  <c r="CM21" i="2"/>
  <c r="AP16" i="2"/>
  <c r="AO16" i="2"/>
  <c r="BR57" i="2"/>
  <c r="BQ57" i="2"/>
  <c r="CM48" i="2"/>
  <c r="CN48" i="2"/>
  <c r="BR20" i="2"/>
  <c r="BQ20" i="2"/>
  <c r="BR17" i="2"/>
  <c r="BR25" i="2"/>
  <c r="BQ11" i="2"/>
  <c r="BR11" i="2"/>
  <c r="CN12" i="2"/>
  <c r="CM12" i="2"/>
  <c r="BQ34" i="2"/>
  <c r="BR34" i="2"/>
  <c r="AO19" i="2"/>
  <c r="AP19" i="2"/>
  <c r="CN53" i="2"/>
  <c r="AO60" i="2"/>
  <c r="AP60" i="2"/>
  <c r="AP58" i="2"/>
  <c r="AP59" i="2"/>
  <c r="AP47" i="2"/>
  <c r="CN44" i="2"/>
  <c r="AO32" i="2"/>
  <c r="AP32" i="2"/>
  <c r="CN28" i="2"/>
  <c r="CM28" i="2"/>
  <c r="BR38" i="2"/>
  <c r="BQ56" i="2"/>
  <c r="BR56" i="2"/>
  <c r="BR45" i="2"/>
  <c r="AP37" i="2"/>
  <c r="AO37" i="2"/>
  <c r="BQ19" i="2"/>
  <c r="BR19" i="2"/>
  <c r="AO7" i="2"/>
  <c r="AP7" i="2"/>
  <c r="CM56" i="2"/>
  <c r="CN56" i="2"/>
  <c r="BQ12" i="2"/>
  <c r="BR12" i="2"/>
  <c r="AP53" i="2"/>
  <c r="AO53" i="2"/>
  <c r="AO51" i="2"/>
  <c r="AP51" i="2"/>
  <c r="CN55" i="2"/>
  <c r="BR46" i="2"/>
  <c r="AP40" i="2"/>
  <c r="BQ37" i="2"/>
  <c r="BR37" i="2"/>
  <c r="BQ42" i="2"/>
  <c r="BR42" i="2"/>
  <c r="BQ47" i="2"/>
  <c r="BR47" i="2"/>
  <c r="CN20" i="2"/>
  <c r="CM20" i="2"/>
  <c r="CN8" i="2"/>
  <c r="CM8" i="2"/>
  <c r="CM11" i="2"/>
  <c r="CN11" i="2"/>
  <c r="CN32" i="2"/>
  <c r="CN9" i="2"/>
  <c r="AP56" i="2"/>
  <c r="AO3" i="2"/>
  <c r="AP3" i="2"/>
  <c r="BR60" i="2"/>
  <c r="CN52" i="2"/>
  <c r="BR52" i="2"/>
  <c r="CN49" i="2"/>
  <c r="CM49" i="2"/>
  <c r="CM47" i="2"/>
  <c r="CN47" i="2"/>
  <c r="AP43" i="2"/>
  <c r="CN39" i="2"/>
  <c r="AP34" i="2"/>
  <c r="BR28" i="2"/>
  <c r="BQ28" i="2"/>
  <c r="AP24" i="2"/>
  <c r="AO24" i="2"/>
  <c r="BR32" i="2"/>
  <c r="BQ32" i="2"/>
  <c r="BR43" i="2"/>
  <c r="BQ43" i="2"/>
  <c r="BQ48" i="2"/>
  <c r="BR48" i="2"/>
  <c r="CN25" i="2"/>
  <c r="CM19" i="2"/>
  <c r="CN19" i="2"/>
  <c r="CN13" i="2"/>
  <c r="AO11" i="2"/>
  <c r="AP11" i="2"/>
  <c r="CM27" i="2"/>
  <c r="CN27" i="2"/>
  <c r="AP5" i="2"/>
  <c r="AO38" i="2"/>
  <c r="AP38" i="2"/>
  <c r="CM43" i="2"/>
  <c r="CN43" i="2"/>
  <c r="H60" i="2"/>
  <c r="H59" i="2"/>
  <c r="H58" i="2"/>
  <c r="H57" i="2"/>
  <c r="H56" i="2"/>
  <c r="H54" i="2"/>
  <c r="H51" i="2"/>
  <c r="H55" i="2"/>
  <c r="H50" i="2"/>
  <c r="H49" i="2"/>
  <c r="H48" i="2"/>
  <c r="H47" i="2"/>
  <c r="H53" i="2"/>
  <c r="H45" i="2"/>
  <c r="H44" i="2"/>
  <c r="H46" i="2"/>
  <c r="H42" i="2"/>
  <c r="H52" i="2"/>
  <c r="H41" i="2"/>
  <c r="H36" i="2"/>
  <c r="H35" i="2"/>
  <c r="H40" i="2"/>
  <c r="H39" i="2"/>
  <c r="H34" i="2"/>
  <c r="H37" i="2"/>
  <c r="H33" i="2"/>
  <c r="H31" i="2"/>
  <c r="H38" i="2"/>
  <c r="H30" i="2"/>
  <c r="H32" i="2"/>
  <c r="H23" i="2"/>
  <c r="H43" i="2"/>
  <c r="H22" i="2"/>
  <c r="H29" i="2"/>
  <c r="H21" i="2"/>
  <c r="H27" i="2"/>
  <c r="H19" i="2"/>
  <c r="H28" i="2"/>
  <c r="H15" i="2"/>
  <c r="H7" i="2"/>
  <c r="H14" i="2"/>
  <c r="H24" i="2"/>
  <c r="H13" i="2"/>
  <c r="H5" i="2"/>
  <c r="H26" i="2"/>
  <c r="H18" i="2"/>
  <c r="H11" i="2"/>
  <c r="H25" i="2"/>
  <c r="H10" i="2"/>
  <c r="H16" i="2"/>
  <c r="H3" i="2"/>
  <c r="H17" i="2"/>
  <c r="H8" i="2"/>
  <c r="H20" i="2"/>
  <c r="H12" i="2"/>
  <c r="H4" i="2"/>
  <c r="H6" i="2"/>
  <c r="H9" i="2"/>
  <c r="AO52" i="2"/>
  <c r="AP52" i="2"/>
  <c r="AP44" i="2"/>
  <c r="CN31" i="2"/>
  <c r="CM31" i="2"/>
  <c r="CM37" i="2"/>
  <c r="CN37" i="2"/>
  <c r="BR8" i="2"/>
  <c r="BQ8" i="2"/>
  <c r="AO15" i="2"/>
  <c r="AP15" i="2"/>
  <c r="BQ7" i="2"/>
  <c r="BR7" i="2"/>
  <c r="AP12" i="2"/>
  <c r="AO12" i="2"/>
  <c r="BR15" i="2"/>
  <c r="CM42" i="2"/>
  <c r="CN42" i="2"/>
  <c r="BQ31" i="2"/>
  <c r="BR31" i="2"/>
  <c r="CN57" i="2"/>
  <c r="CM57" i="2"/>
  <c r="CN58" i="2"/>
  <c r="BR50" i="2"/>
  <c r="AP49" i="2"/>
  <c r="CM34" i="2"/>
  <c r="CN34" i="2"/>
  <c r="BQ27" i="2"/>
  <c r="BR27" i="2"/>
  <c r="AO23" i="2"/>
  <c r="AP23" i="2"/>
  <c r="CN5" i="2"/>
  <c r="AP4" i="2"/>
  <c r="BR21" i="2"/>
  <c r="BQ21" i="2"/>
  <c r="AP9" i="2"/>
  <c r="CN15" i="2"/>
  <c r="J9" i="2" l="1"/>
  <c r="K9" i="2"/>
  <c r="J52" i="2"/>
  <c r="K52" i="2"/>
  <c r="K6" i="2"/>
  <c r="J6" i="2"/>
  <c r="K10" i="2"/>
  <c r="J10" i="2"/>
  <c r="J14" i="2"/>
  <c r="K14" i="2"/>
  <c r="K22" i="2"/>
  <c r="J22" i="2"/>
  <c r="J37" i="2"/>
  <c r="K37" i="2"/>
  <c r="J42" i="2"/>
  <c r="K42" i="2"/>
  <c r="K50" i="2"/>
  <c r="J50" i="2"/>
  <c r="J60" i="2"/>
  <c r="K60" i="2"/>
  <c r="J29" i="2"/>
  <c r="K29" i="2"/>
  <c r="J4" i="2"/>
  <c r="K4" i="2"/>
  <c r="J46" i="2"/>
  <c r="K46" i="2"/>
  <c r="J12" i="2"/>
  <c r="K12" i="2"/>
  <c r="J11" i="2"/>
  <c r="K11" i="2"/>
  <c r="J15" i="2"/>
  <c r="K15" i="2"/>
  <c r="K23" i="2"/>
  <c r="J23" i="2"/>
  <c r="J39" i="2"/>
  <c r="K39" i="2"/>
  <c r="J44" i="2"/>
  <c r="K44" i="2"/>
  <c r="J51" i="2"/>
  <c r="K51" i="2"/>
  <c r="J33" i="2"/>
  <c r="K33" i="2"/>
  <c r="J7" i="2"/>
  <c r="K7" i="2"/>
  <c r="J55" i="2"/>
  <c r="K55" i="2"/>
  <c r="J20" i="2"/>
  <c r="K20" i="2"/>
  <c r="J18" i="2"/>
  <c r="K18" i="2"/>
  <c r="J28" i="2"/>
  <c r="K28" i="2"/>
  <c r="J32" i="2"/>
  <c r="K32" i="2"/>
  <c r="J40" i="2"/>
  <c r="K40" i="2"/>
  <c r="K45" i="2"/>
  <c r="J45" i="2"/>
  <c r="J54" i="2"/>
  <c r="K54" i="2"/>
  <c r="J24" i="2"/>
  <c r="K24" i="2"/>
  <c r="J25" i="2"/>
  <c r="K25" i="2"/>
  <c r="K53" i="2"/>
  <c r="J53" i="2"/>
  <c r="J16" i="2"/>
  <c r="K16" i="2"/>
  <c r="J49" i="2"/>
  <c r="K49" i="2"/>
  <c r="J34" i="2"/>
  <c r="K34" i="2"/>
  <c r="J8" i="2"/>
  <c r="K8" i="2"/>
  <c r="J19" i="2"/>
  <c r="K19" i="2"/>
  <c r="J35" i="2"/>
  <c r="K35" i="2"/>
  <c r="J56" i="2"/>
  <c r="K56" i="2"/>
  <c r="J17" i="2"/>
  <c r="K17" i="2"/>
  <c r="J5" i="2"/>
  <c r="K5" i="2"/>
  <c r="J27" i="2"/>
  <c r="K27" i="2"/>
  <c r="J38" i="2"/>
  <c r="K38" i="2"/>
  <c r="J36" i="2"/>
  <c r="K36" i="2"/>
  <c r="J47" i="2"/>
  <c r="K47" i="2"/>
  <c r="J57" i="2"/>
  <c r="K57" i="2"/>
  <c r="K59" i="2"/>
  <c r="J59" i="2"/>
  <c r="J43" i="2"/>
  <c r="K43" i="2"/>
  <c r="K26" i="2"/>
  <c r="J26" i="2"/>
  <c r="K30" i="2"/>
  <c r="J30" i="2"/>
  <c r="J3" i="2"/>
  <c r="K3" i="2"/>
  <c r="J13" i="2"/>
  <c r="K13" i="2"/>
  <c r="J21" i="2"/>
  <c r="K21" i="2"/>
  <c r="J31" i="2"/>
  <c r="K31" i="2"/>
  <c r="J41" i="2"/>
  <c r="K41" i="2"/>
  <c r="J48" i="2"/>
  <c r="K48" i="2"/>
  <c r="J58" i="2"/>
  <c r="K58" i="2"/>
</calcChain>
</file>

<file path=xl/sharedStrings.xml><?xml version="1.0" encoding="utf-8"?>
<sst xmlns="http://schemas.openxmlformats.org/spreadsheetml/2006/main" count="532" uniqueCount="242">
  <si>
    <t>Bezeichnung im Spielplan</t>
  </si>
  <si>
    <t>Herren Oberliga</t>
  </si>
  <si>
    <t>Herren Landesliga B</t>
  </si>
  <si>
    <t>Herren Landesliga A</t>
  </si>
  <si>
    <t>Herren Kreisliga C</t>
  </si>
  <si>
    <t>Herren Kreisliga B</t>
  </si>
  <si>
    <t>Herren Kreisliga A</t>
  </si>
  <si>
    <t>Herren Bezirksliga C</t>
  </si>
  <si>
    <t>Herren Bezirksliga B</t>
  </si>
  <si>
    <t>Herren Bezirksliga A</t>
  </si>
  <si>
    <t>Damen Oberliga</t>
  </si>
  <si>
    <t>Damen Landesliga B</t>
  </si>
  <si>
    <t>Damen Landesliga A</t>
  </si>
  <si>
    <t>Damen Bezirksliga B</t>
  </si>
  <si>
    <t>Damen Bezirksliga A</t>
  </si>
  <si>
    <t>mu20 Oberliga</t>
  </si>
  <si>
    <t>mu20 Landesliga B</t>
  </si>
  <si>
    <t>mu20 Landesliga A</t>
  </si>
  <si>
    <t>mu18 Oberliga</t>
  </si>
  <si>
    <t>mu18 Landesliga B</t>
  </si>
  <si>
    <t>mu18 Landesliga A</t>
  </si>
  <si>
    <t>mu18 Bezirksliga B</t>
  </si>
  <si>
    <t>mu18 Bezirksliga A</t>
  </si>
  <si>
    <t>mu16 Oberliga</t>
  </si>
  <si>
    <t>mu16 Landesliga B</t>
  </si>
  <si>
    <t>mu16 Landesliga A</t>
  </si>
  <si>
    <t>mu16 Bezirksliga D</t>
  </si>
  <si>
    <t>mu16 Bezirksliga C</t>
  </si>
  <si>
    <t>mu16 Bezirksliga B</t>
  </si>
  <si>
    <t>mu16 Bezirksliga A</t>
  </si>
  <si>
    <t>mu14 Oberliga Vorrunde</t>
  </si>
  <si>
    <t>mu14 Oberliga 2</t>
  </si>
  <si>
    <t>mu14 Oberliga 1</t>
  </si>
  <si>
    <t>mu14 Landesliga C</t>
  </si>
  <si>
    <t>mu14 Landesliga B</t>
  </si>
  <si>
    <t>mu14 Landesliga A</t>
  </si>
  <si>
    <t>mu14 Kreisliga B</t>
  </si>
  <si>
    <t>mu14 Kreisliga A</t>
  </si>
  <si>
    <t>mu14 Bezirksliga D</t>
  </si>
  <si>
    <t>mu14 Bezirksliga C</t>
  </si>
  <si>
    <t>mu14 Bezirksliga B</t>
  </si>
  <si>
    <t>mu14 Bezirksliga A</t>
  </si>
  <si>
    <t>mu12 Oberliga B</t>
  </si>
  <si>
    <t>mu12 Oberliga A</t>
  </si>
  <si>
    <t>wu20 Oberliga</t>
  </si>
  <si>
    <t>wu18 Oberliga</t>
  </si>
  <si>
    <t>wu18 Landesliga B</t>
  </si>
  <si>
    <t>wu18 Landesliga A</t>
  </si>
  <si>
    <t>wu16 Oberliga B</t>
  </si>
  <si>
    <t>wu16 Oberliga A</t>
  </si>
  <si>
    <t>wu16 Oberliga 2</t>
  </si>
  <si>
    <t>wu16 Oberliga 1</t>
  </si>
  <si>
    <t>wu16 Landesliga B</t>
  </si>
  <si>
    <t>wu16 Landesliga A</t>
  </si>
  <si>
    <t>wu16 Landesliga 2</t>
  </si>
  <si>
    <t>wu16 Landesliga 1</t>
  </si>
  <si>
    <t>wu14 Oberliga Vorrunde</t>
  </si>
  <si>
    <t>wu14 Oberliga 2</t>
  </si>
  <si>
    <t>wu14 Oberliga 1</t>
  </si>
  <si>
    <t>wu14 Landesliga Rückrunde</t>
  </si>
  <si>
    <t>wu14 Landesliga B</t>
  </si>
  <si>
    <t>wu14 Landesliga A</t>
  </si>
  <si>
    <t>wu14 Bezirksliga Rückrunde</t>
  </si>
  <si>
    <t>wu14 Bezirksliga</t>
  </si>
  <si>
    <t>mu12 Landesliga C</t>
  </si>
  <si>
    <t>mu12 Landesliga B</t>
  </si>
  <si>
    <t>mu12 Landesliga A</t>
  </si>
  <si>
    <t>mu12 Bezirksliga B</t>
  </si>
  <si>
    <t>mu12 Bezirksliga A Rückrunde</t>
  </si>
  <si>
    <t>mu12 Bezirksliga A</t>
  </si>
  <si>
    <t>wu12 Oberliga</t>
  </si>
  <si>
    <t>wu12 Landesliga B Rückrunde</t>
  </si>
  <si>
    <t>wu12 Landesliga B</t>
  </si>
  <si>
    <t>wu12 Landesliga A</t>
  </si>
  <si>
    <t>wu12 Bezirksliga</t>
  </si>
  <si>
    <t>Mini u10 Anfänger 1</t>
  </si>
  <si>
    <t>Mini u10 Anfänger 2</t>
  </si>
  <si>
    <t>Mini u10 Anfänger 3</t>
  </si>
  <si>
    <t>Mini u10 Fortgeschrittene 1</t>
  </si>
  <si>
    <t>Mini U10 Fortgeschrittene 1 Rückrunde</t>
  </si>
  <si>
    <t>Mini u10 Fortgeschrittene 2</t>
  </si>
  <si>
    <t>Mini U10 Fortgeschrittene 2 Rückrunde</t>
  </si>
  <si>
    <t>Mini u10 Neulinge</t>
  </si>
  <si>
    <t>Mini u11 Anfänger 1</t>
  </si>
  <si>
    <t>Mini u11 Anfänger 2</t>
  </si>
  <si>
    <t>Mini u11 Anfänger 3</t>
  </si>
  <si>
    <t>Mini u11 Fortgeschrittene 1</t>
  </si>
  <si>
    <t>Mini u11 Fortgeschrittene 1 Rückrunde</t>
  </si>
  <si>
    <t>Mini u11 Fortgeschrittene 2</t>
  </si>
  <si>
    <t>Mini u11 Fortgeschrittene 2 Rückrunde</t>
  </si>
  <si>
    <t>Mini u8 Neulinge</t>
  </si>
  <si>
    <t>Mini u9 Anfänger 1</t>
  </si>
  <si>
    <t>Mini u9 Anfänger 2</t>
  </si>
  <si>
    <t>Mini u9 Fortgeschrittene</t>
  </si>
  <si>
    <t>Mini u9 Fortgeschrittene 1 Rückrunde</t>
  </si>
  <si>
    <t>Mini u9 Fortgeschrittene 2 Rückrunde</t>
  </si>
  <si>
    <t>Mini u9 Neulinge</t>
  </si>
  <si>
    <t>Mini wu10 Anfänger 1</t>
  </si>
  <si>
    <t>Mini wu10 Anfänger 2</t>
  </si>
  <si>
    <t>Mini wu10 Anfänger Rückrunde</t>
  </si>
  <si>
    <t>Mini wu11 Anfänger</t>
  </si>
  <si>
    <t>Gesamtanzahl</t>
  </si>
  <si>
    <t>MiniSpiele (inkl. U12)</t>
  </si>
  <si>
    <t>%-Anteil Gesamtsp.</t>
  </si>
  <si>
    <t>Spiele ab U12OL</t>
  </si>
  <si>
    <t>Anteil an MiniSpielen</t>
  </si>
  <si>
    <t>Rückzüge-Mannschaften</t>
  </si>
  <si>
    <t>Gesamtansetzungen</t>
  </si>
  <si>
    <t>ACB</t>
  </si>
  <si>
    <t>AC Berlin</t>
  </si>
  <si>
    <t>ALBA</t>
  </si>
  <si>
    <t>BDM</t>
  </si>
  <si>
    <t>Basket Dragons Marzahn</t>
  </si>
  <si>
    <t>BBS</t>
  </si>
  <si>
    <t>BASS Berlin</t>
  </si>
  <si>
    <t>SÜDW</t>
  </si>
  <si>
    <t>BASS Südwest</t>
  </si>
  <si>
    <t>BBCK</t>
  </si>
  <si>
    <t>BBC 90 Köpenick</t>
  </si>
  <si>
    <t>ASKA</t>
  </si>
  <si>
    <t>BC ASKA</t>
  </si>
  <si>
    <t>BCLF</t>
  </si>
  <si>
    <t>BC Lichterfelde</t>
  </si>
  <si>
    <t>LION</t>
  </si>
  <si>
    <t>BC Lions Moabit</t>
  </si>
  <si>
    <t>BEBA</t>
  </si>
  <si>
    <t>Berlin Baskets</t>
  </si>
  <si>
    <t>BB2K</t>
  </si>
  <si>
    <t>Berlin Braves 2000</t>
  </si>
  <si>
    <t>JAGS</t>
  </si>
  <si>
    <t>Berlin Jags</t>
  </si>
  <si>
    <t>BTK</t>
  </si>
  <si>
    <t>Berlin Tiger</t>
  </si>
  <si>
    <t>BEVI</t>
  </si>
  <si>
    <t>Berlin Vipers</t>
  </si>
  <si>
    <t>BSC</t>
  </si>
  <si>
    <t>Berliner SC</t>
  </si>
  <si>
    <t>BSV</t>
  </si>
  <si>
    <t>Berliner SV 92</t>
  </si>
  <si>
    <t>BTSC</t>
  </si>
  <si>
    <t>Berliner TSC</t>
  </si>
  <si>
    <t>BGZ</t>
  </si>
  <si>
    <t>BG Zehlendorf</t>
  </si>
  <si>
    <t>CITY</t>
  </si>
  <si>
    <t>CITY Basket Berlin</t>
  </si>
  <si>
    <t>DBC</t>
  </si>
  <si>
    <t>DBC Berlin</t>
  </si>
  <si>
    <t>DBV</t>
  </si>
  <si>
    <t>DBV Charlottenburg</t>
  </si>
  <si>
    <t>PANK</t>
  </si>
  <si>
    <t>Einheit Pankow</t>
  </si>
  <si>
    <t>FBL</t>
  </si>
  <si>
    <t>FBL Berlin</t>
  </si>
  <si>
    <t>FRBE</t>
  </si>
  <si>
    <t>FREIBEUTER 2010</t>
  </si>
  <si>
    <t>FTSC</t>
  </si>
  <si>
    <t>Friedenauer TSC</t>
  </si>
  <si>
    <t>FÜCH</t>
  </si>
  <si>
    <t>Füchse Berlin</t>
  </si>
  <si>
    <t>HELL</t>
  </si>
  <si>
    <t xml:space="preserve">Hellas Basket </t>
  </si>
  <si>
    <t>ISS</t>
  </si>
  <si>
    <t>Int. Sportakademie</t>
  </si>
  <si>
    <t>KQPO</t>
  </si>
  <si>
    <t>KINGS&amp;QUEENS Potsdam</t>
  </si>
  <si>
    <t>AJAX</t>
  </si>
  <si>
    <t>KSV Ajax</t>
  </si>
  <si>
    <t>MBF</t>
  </si>
  <si>
    <t>MBF Berlin</t>
  </si>
  <si>
    <t>SUSO</t>
  </si>
  <si>
    <t>Mitte SuperSonics</t>
  </si>
  <si>
    <t>MINO</t>
  </si>
  <si>
    <t>Neukölln Minotaurs</t>
  </si>
  <si>
    <t>PFEF</t>
  </si>
  <si>
    <t>Pfeffersport</t>
  </si>
  <si>
    <t>RHPO</t>
  </si>
  <si>
    <t>RedHawks Potsdam</t>
  </si>
  <si>
    <t>ROSW</t>
  </si>
  <si>
    <t>Rostock Seawolves</t>
  </si>
  <si>
    <t>RSVE</t>
  </si>
  <si>
    <t>RSVE Teltow/Kleinm./Stahnsdorf</t>
  </si>
  <si>
    <t>RSV</t>
  </si>
  <si>
    <t>RSV Eintracht</t>
  </si>
  <si>
    <t>SIEM</t>
  </si>
  <si>
    <t>SC Siemensstadt</t>
  </si>
  <si>
    <t>SCBF</t>
  </si>
  <si>
    <t>SCB Friedrichsfelde</t>
  </si>
  <si>
    <t>SSVI</t>
  </si>
  <si>
    <t>SSV Intercor</t>
  </si>
  <si>
    <t>LOK</t>
  </si>
  <si>
    <t>SSV Lok Bernau</t>
  </si>
  <si>
    <t>EMPO</t>
  </si>
  <si>
    <t>SV Empor Berlin</t>
  </si>
  <si>
    <t>SVN</t>
  </si>
  <si>
    <t>SV Neukölln 09</t>
  </si>
  <si>
    <t>VIMI</t>
  </si>
  <si>
    <t>Viktoria Mitte</t>
  </si>
  <si>
    <t>TC69</t>
  </si>
  <si>
    <t>TC 69 Berlin</t>
  </si>
  <si>
    <t>TSCB</t>
  </si>
  <si>
    <t>TSC Berlin</t>
  </si>
  <si>
    <t>TSCS</t>
  </si>
  <si>
    <t>TSC Spandau</t>
  </si>
  <si>
    <t>TSVR</t>
  </si>
  <si>
    <t>TSV Rudow</t>
  </si>
  <si>
    <t>SPUN</t>
  </si>
  <si>
    <t>TSV-Sportuniversum Berlin</t>
  </si>
  <si>
    <t>TÜRK</t>
  </si>
  <si>
    <t>Türkiyemspor Berlin</t>
  </si>
  <si>
    <t>TUSL</t>
  </si>
  <si>
    <t>TuS Lichterfelde</t>
  </si>
  <si>
    <t>TUSN</t>
  </si>
  <si>
    <t>TuS Neukölln</t>
  </si>
  <si>
    <t>USVP</t>
  </si>
  <si>
    <t>USV Potsdam</t>
  </si>
  <si>
    <t>VGGA</t>
  </si>
  <si>
    <t>Vgg. Adler 1912</t>
  </si>
  <si>
    <t>HDF</t>
  </si>
  <si>
    <t xml:space="preserve">VfB Hermsdorf </t>
  </si>
  <si>
    <t>LIRA</t>
  </si>
  <si>
    <t>VfL Lichtenrade</t>
  </si>
  <si>
    <t>WEWI</t>
  </si>
  <si>
    <t>Weddinger Wiesel</t>
  </si>
  <si>
    <t>SAISON</t>
  </si>
  <si>
    <t>36-44</t>
  </si>
  <si>
    <t>45-52</t>
  </si>
  <si>
    <t>1-6</t>
  </si>
  <si>
    <t>7-14</t>
  </si>
  <si>
    <t>Kürzel</t>
  </si>
  <si>
    <t>Ansetzungs-Anteil %</t>
  </si>
  <si>
    <t>SAISON SOLL</t>
  </si>
  <si>
    <t>SAISON-IST</t>
  </si>
  <si>
    <t>SAISON %</t>
  </si>
  <si>
    <t>SOLL</t>
  </si>
  <si>
    <t>IST</t>
  </si>
  <si>
    <t>%</t>
  </si>
  <si>
    <t>DIFFERENZ</t>
  </si>
  <si>
    <t>Saison-Spiele</t>
  </si>
  <si>
    <t>Spiele</t>
  </si>
  <si>
    <t>Saison-Ansetzungen</t>
  </si>
  <si>
    <t>Ansetzungen</t>
  </si>
  <si>
    <t>SRA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</si>
</sst>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75717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E7E6E6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textRotation="90"/>
    </xf>
    <xf numFmtId="0" fontId="0" fillId="3" borderId="2" xfId="0" applyFill="1" applyBorder="1" applyAlignment="1">
      <alignment textRotation="90"/>
    </xf>
    <xf numFmtId="0" fontId="0" fillId="4" borderId="2" xfId="0" applyFill="1" applyBorder="1" applyAlignment="1">
      <alignment textRotation="90"/>
    </xf>
    <xf numFmtId="0" fontId="0" fillId="5" borderId="2" xfId="0" applyFill="1" applyBorder="1" applyAlignment="1">
      <alignment textRotation="90"/>
    </xf>
    <xf numFmtId="0" fontId="0" fillId="5" borderId="3" xfId="0" applyFill="1" applyBorder="1" applyAlignment="1">
      <alignment textRotation="90"/>
    </xf>
    <xf numFmtId="0" fontId="0" fillId="6" borderId="0" xfId="0" applyFill="1" applyAlignment="1">
      <alignment textRotation="90"/>
    </xf>
    <xf numFmtId="0" fontId="0" fillId="7" borderId="2" xfId="0" applyFill="1" applyBorder="1" applyAlignment="1">
      <alignment textRotation="90"/>
    </xf>
    <xf numFmtId="0" fontId="0" fillId="7" borderId="3" xfId="0" applyFill="1" applyBorder="1" applyAlignment="1">
      <alignment textRotation="90"/>
    </xf>
    <xf numFmtId="0" fontId="0" fillId="0" borderId="0" xfId="0" applyAlignment="1">
      <alignment textRotation="90"/>
    </xf>
    <xf numFmtId="0" fontId="5" fillId="8" borderId="4" xfId="1" applyFont="1" applyFill="1" applyBorder="1" applyAlignment="1">
      <alignment vertical="center"/>
    </xf>
    <xf numFmtId="0" fontId="5" fillId="0" borderId="4" xfId="1" applyFont="1" applyBorder="1" applyAlignment="1">
      <alignment vertical="center"/>
    </xf>
    <xf numFmtId="0" fontId="0" fillId="6" borderId="0" xfId="0" applyFill="1"/>
    <xf numFmtId="0" fontId="3" fillId="0" borderId="0" xfId="0" applyFont="1"/>
    <xf numFmtId="14" fontId="0" fillId="9" borderId="1" xfId="0" applyNumberForma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49" fontId="3" fillId="10" borderId="1" xfId="0" applyNumberFormat="1" applyFont="1" applyFill="1" applyBorder="1" applyAlignment="1">
      <alignment horizontal="center"/>
    </xf>
    <xf numFmtId="49" fontId="3" fillId="10" borderId="6" xfId="0" applyNumberFormat="1" applyFont="1" applyFill="1" applyBorder="1" applyAlignment="1">
      <alignment horizontal="center"/>
    </xf>
    <xf numFmtId="49" fontId="3" fillId="10" borderId="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0" xfId="1" applyFont="1" applyAlignment="1">
      <alignment vertical="center"/>
    </xf>
    <xf numFmtId="10" fontId="6" fillId="0" borderId="1" xfId="1" applyNumberFormat="1" applyFont="1" applyBorder="1" applyAlignment="1">
      <alignment horizontal="center" vertical="center"/>
    </xf>
    <xf numFmtId="0" fontId="3" fillId="11" borderId="10" xfId="0" applyFont="1" applyFill="1" applyBorder="1" applyAlignment="1">
      <alignment horizontal="center" wrapText="1"/>
    </xf>
    <xf numFmtId="1" fontId="5" fillId="0" borderId="6" xfId="1" applyNumberFormat="1" applyFont="1" applyBorder="1" applyAlignment="1">
      <alignment horizontal="center" vertical="center"/>
    </xf>
    <xf numFmtId="10" fontId="5" fillId="8" borderId="11" xfId="1" applyNumberFormat="1" applyFont="1" applyFill="1" applyBorder="1" applyAlignment="1">
      <alignment horizontal="center" vertical="center"/>
    </xf>
    <xf numFmtId="1" fontId="5" fillId="8" borderId="12" xfId="1" applyNumberFormat="1" applyFont="1" applyFill="1" applyBorder="1" applyAlignment="1">
      <alignment vertical="center"/>
    </xf>
    <xf numFmtId="0" fontId="5" fillId="8" borderId="0" xfId="1" applyFont="1" applyFill="1" applyAlignment="1">
      <alignment vertical="center"/>
    </xf>
    <xf numFmtId="9" fontId="5" fillId="8" borderId="0" xfId="2" applyFont="1" applyFill="1" applyBorder="1" applyAlignment="1">
      <alignment vertical="center"/>
    </xf>
    <xf numFmtId="0" fontId="0" fillId="8" borderId="13" xfId="0" applyFill="1" applyBorder="1" applyAlignment="1">
      <alignment horizontal="center"/>
    </xf>
    <xf numFmtId="1" fontId="5" fillId="8" borderId="12" xfId="1" applyNumberFormat="1" applyFont="1" applyFill="1" applyBorder="1" applyAlignment="1">
      <alignment horizontal="center" vertical="center"/>
    </xf>
    <xf numFmtId="1" fontId="5" fillId="8" borderId="0" xfId="1" applyNumberFormat="1" applyFont="1" applyFill="1" applyAlignment="1">
      <alignment horizontal="center" vertical="center"/>
    </xf>
    <xf numFmtId="1" fontId="0" fillId="8" borderId="13" xfId="0" applyNumberFormat="1" applyFill="1" applyBorder="1" applyAlignment="1">
      <alignment horizontal="center"/>
    </xf>
    <xf numFmtId="164" fontId="5" fillId="8" borderId="12" xfId="1" applyNumberFormat="1" applyFont="1" applyFill="1" applyBorder="1" applyAlignment="1">
      <alignment vertical="center"/>
    </xf>
    <xf numFmtId="0" fontId="3" fillId="11" borderId="10" xfId="0" applyFont="1" applyFill="1" applyBorder="1" applyAlignment="1">
      <alignment horizontal="center"/>
    </xf>
    <xf numFmtId="0" fontId="2" fillId="12" borderId="6" xfId="0" applyFont="1" applyFill="1" applyBorder="1"/>
    <xf numFmtId="0" fontId="2" fillId="12" borderId="0" xfId="0" applyFont="1" applyFill="1"/>
    <xf numFmtId="10" fontId="2" fillId="12" borderId="0" xfId="0" applyNumberFormat="1" applyFont="1" applyFill="1" applyAlignment="1">
      <alignment horizontal="center"/>
    </xf>
    <xf numFmtId="1" fontId="7" fillId="12" borderId="0" xfId="0" applyNumberFormat="1" applyFont="1" applyFill="1"/>
    <xf numFmtId="0" fontId="8" fillId="13" borderId="3" xfId="0" applyFont="1" applyFill="1" applyBorder="1" applyAlignment="1">
      <alignment horizontal="center"/>
    </xf>
    <xf numFmtId="0" fontId="8" fillId="13" borderId="3" xfId="0" applyFont="1" applyFill="1" applyBorder="1"/>
    <xf numFmtId="0" fontId="9" fillId="14" borderId="2" xfId="0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4" borderId="15" xfId="0" applyFont="1" applyFill="1" applyBorder="1" applyAlignment="1">
      <alignment horizontal="center"/>
    </xf>
    <xf numFmtId="0" fontId="9" fillId="14" borderId="3" xfId="0" applyFont="1" applyFill="1" applyBorder="1"/>
    <xf numFmtId="0" fontId="9" fillId="15" borderId="2" xfId="0" applyFont="1" applyFill="1" applyBorder="1" applyAlignment="1">
      <alignment horizontal="center"/>
    </xf>
    <xf numFmtId="0" fontId="9" fillId="15" borderId="15" xfId="0" applyFont="1" applyFill="1" applyBorder="1" applyAlignment="1">
      <alignment horizontal="center"/>
    </xf>
    <xf numFmtId="0" fontId="9" fillId="15" borderId="3" xfId="0" applyFont="1" applyFill="1" applyBorder="1"/>
    <xf numFmtId="0" fontId="2" fillId="12" borderId="0" xfId="0" applyFont="1" applyFill="1"/>
    <xf numFmtId="0" fontId="2" fillId="1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Prozent 3" xfId="2" xr:uid="{FE0C464A-F3EB-43BE-9813-7D37E47EEE39}"/>
    <cellStyle name="Standard" xfId="0" builtinId="0"/>
    <cellStyle name="Standard 4 2" xfId="1" xr:uid="{35B1DCBE-381F-4442-8550-01EB7DDE035F}"/>
  </cellStyles>
  <dxfs count="5"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Quote\2024-25\Quote%20-%20Saison%2024-25%2020250120.xlsm" TargetMode="External"/><Relationship Id="rId1" Type="http://schemas.openxmlformats.org/officeDocument/2006/relationships/externalLinkPath" Target="/Quote/2024-25/Quote%20-%20Saison%2024-25%20202501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sketballverbandberlin-my.sharepoint.com/B%20B%20V/A%20Strafen%20&amp;%20Rechnungen/2017-18%20Rechnungen%20&amp;%20Strafen/2017-18_Rechnungen%20+%20Strafbescheide%20_180109_M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sketballverbandberlin-my.sharepoint.com/personal/dirk_drutschmann_basketball-verband_berlin/Documents/Users/Dirk/Schreibtisch/Spielplan%20v1.04_14082019_F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ielplan (2)"/>
      <sheetName val="Spielplan"/>
      <sheetName val="ShortVerein"/>
      <sheetName val="Heim-SR"/>
      <sheetName val="CountOut Ligen"/>
      <sheetName val="Ligenteilung"/>
      <sheetName val="Rückzüge"/>
      <sheetName val="DummyAccounts"/>
      <sheetName val="CountOut Verein"/>
      <sheetName val="CountOut Quote"/>
      <sheetName val="Error"/>
      <sheetName val="Export VRS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HNUNGEN + STRAFBESCHEIDE"/>
      <sheetName val="Spielbetrieb Def."/>
      <sheetName val="SR Def . "/>
      <sheetName val="Rg Verweise"/>
      <sheetName val="Rg Vorlagen "/>
      <sheetName val="Rg Lehrgänge + Lizenz"/>
      <sheetName val="Def. Vereine"/>
      <sheetName val="KST"/>
    </sheetNames>
    <sheetDataSet>
      <sheetData sheetId="0"/>
      <sheetData sheetId="1">
        <row r="1">
          <cell r="C1" t="str">
            <v>Strafe 2012/2013</v>
          </cell>
        </row>
        <row r="2">
          <cell r="C2" t="str">
            <v>Strafe 2011/12</v>
          </cell>
        </row>
        <row r="3">
          <cell r="C3" t="str">
            <v>Strafe 2010/11 (Betrag muss noch aktualisiert werden)</v>
          </cell>
        </row>
        <row r="4">
          <cell r="B4" t="str">
            <v>Fnr</v>
          </cell>
          <cell r="C4" t="str">
            <v>Fehler</v>
          </cell>
        </row>
        <row r="5">
          <cell r="B5">
            <v>0</v>
          </cell>
          <cell r="C5" t="str">
            <v>Code/Fnr: s. "Definitionen Spielbetrieb"</v>
          </cell>
        </row>
        <row r="6">
          <cell r="B6">
            <v>0.5</v>
          </cell>
          <cell r="C6" t="str">
            <v>Spielwertungen</v>
          </cell>
        </row>
        <row r="7">
          <cell r="B7">
            <v>1</v>
          </cell>
          <cell r="C7" t="str">
            <v>Spielverlust gemäß § 38.1 a DBB-Spielordnung (Erw)</v>
          </cell>
        </row>
        <row r="8">
          <cell r="B8">
            <v>2</v>
          </cell>
          <cell r="C8" t="str">
            <v>Spielverlust gemäß § 38.1 b DBB-Spielordnung (Erw)</v>
          </cell>
        </row>
        <row r="9">
          <cell r="B9">
            <v>3</v>
          </cell>
          <cell r="C9" t="str">
            <v>Spielverlust gemäß § 38.1 c DBB-Spielordnung (Erw)</v>
          </cell>
        </row>
        <row r="10">
          <cell r="B10">
            <v>4</v>
          </cell>
          <cell r="C10" t="str">
            <v>Spielverlust gemäß § 38.1 d DBB-Spielordnung (Erw)</v>
          </cell>
        </row>
        <row r="11">
          <cell r="B11">
            <v>5</v>
          </cell>
          <cell r="C11" t="str">
            <v>Spielverlust gemäß § 38.1 e DBB-Spielordnung (Erw)</v>
          </cell>
        </row>
        <row r="12">
          <cell r="B12">
            <v>6</v>
          </cell>
          <cell r="C12" t="str">
            <v>Spielverlust gemäß § 38.1 f DBB-Spielordnung (Erw)</v>
          </cell>
        </row>
        <row r="13">
          <cell r="B13">
            <v>7</v>
          </cell>
          <cell r="C13" t="str">
            <v>Spielverlust gemäß § 38.1 g DBB-Spielordnung (Erw)</v>
          </cell>
        </row>
        <row r="14">
          <cell r="B14">
            <v>8</v>
          </cell>
          <cell r="C14" t="str">
            <v>Spielverlust gemäß § 38.1 h DBB-Spielordnung (Erw)</v>
          </cell>
        </row>
        <row r="15">
          <cell r="B15">
            <v>9</v>
          </cell>
          <cell r="C15" t="str">
            <v>Spielverlust gemäß § 38.1 i DBB-Spielordnung (Erw)</v>
          </cell>
        </row>
        <row r="16">
          <cell r="B16">
            <v>10</v>
          </cell>
          <cell r="C16" t="str">
            <v>Spielverlust gemäß § 38.1 j DBB-Spielordnung (Erw)</v>
          </cell>
        </row>
        <row r="17">
          <cell r="B17">
            <v>11</v>
          </cell>
          <cell r="C17" t="str">
            <v>Spielverlust gemäß § 38.1 k DBB-Spielordnung (Erw)</v>
          </cell>
        </row>
        <row r="18">
          <cell r="B18">
            <v>12</v>
          </cell>
          <cell r="C18" t="str">
            <v>Spielverlust gemäß § 38.1 j  DBB-Spielordnung (Erw)</v>
          </cell>
        </row>
        <row r="19">
          <cell r="B19">
            <v>13</v>
          </cell>
          <cell r="C19" t="str">
            <v>Spielverlust gemäß § 38.1 l  DBB-Spielordnung (Erw)</v>
          </cell>
        </row>
        <row r="20">
          <cell r="B20">
            <v>14</v>
          </cell>
          <cell r="C20" t="str">
            <v>Spielverlust gemäß § 38.3 DBB-Spielordnung (Erw)</v>
          </cell>
        </row>
        <row r="21">
          <cell r="B21">
            <v>15</v>
          </cell>
          <cell r="C21" t="str">
            <v>Spielverlust gemäß § 38.3 DBB-Spielordnung (Erw) - Spielabsage vorab</v>
          </cell>
        </row>
        <row r="22">
          <cell r="B22">
            <v>16</v>
          </cell>
          <cell r="C22" t="str">
            <v>Spielverlust gemäß § 37.1 DBB-Spielordnung (Erw)</v>
          </cell>
        </row>
        <row r="23">
          <cell r="B23">
            <v>17</v>
          </cell>
          <cell r="C23" t="str">
            <v>Spielverlust gemäß § 38.1 a DBB-Spielordnung (Jug)</v>
          </cell>
        </row>
        <row r="24">
          <cell r="B24">
            <v>18</v>
          </cell>
          <cell r="C24" t="str">
            <v>Spielverlust gemäß § 38.1 b DBB-Spielordnung (Jug)</v>
          </cell>
        </row>
        <row r="25">
          <cell r="B25">
            <v>19</v>
          </cell>
          <cell r="C25" t="str">
            <v>Spielverlust gemäß § 38.1 c DBB-Spielordnung (Jug)</v>
          </cell>
        </row>
        <row r="26">
          <cell r="B26">
            <v>20</v>
          </cell>
          <cell r="C26" t="str">
            <v>Spielverlust gemäß § 38.1 d DBB-Spielordnung (Jug)</v>
          </cell>
        </row>
        <row r="27">
          <cell r="B27">
            <v>21</v>
          </cell>
          <cell r="C27" t="str">
            <v>Spielverlust gemäß § 38.1 e DBB-Spielordnung (Jug)</v>
          </cell>
        </row>
        <row r="28">
          <cell r="B28">
            <v>22</v>
          </cell>
          <cell r="C28" t="str">
            <v>Spielverlust gemäß § 38.1 f DBB-Spielordnung (Jug)</v>
          </cell>
        </row>
        <row r="29">
          <cell r="B29">
            <v>23</v>
          </cell>
          <cell r="C29" t="str">
            <v>Spielverlust gemäß § 38.1 g DBB-Spielordnung (Jug)</v>
          </cell>
        </row>
        <row r="30">
          <cell r="B30">
            <v>24</v>
          </cell>
          <cell r="C30" t="str">
            <v>Spielverlust gemäß § 38.1 h DBB-Spielordnung (Jug)</v>
          </cell>
        </row>
        <row r="31">
          <cell r="B31">
            <v>25</v>
          </cell>
          <cell r="C31" t="str">
            <v>Spielverlust gemäß § 38.1 i DBB-Spielordnung (Jug)</v>
          </cell>
        </row>
        <row r="32">
          <cell r="B32">
            <v>26</v>
          </cell>
          <cell r="C32" t="str">
            <v>Spielverlust gemäß § 38.1 j DBB-Spielordnung (Jug)</v>
          </cell>
        </row>
        <row r="33">
          <cell r="B33">
            <v>27</v>
          </cell>
          <cell r="C33" t="str">
            <v>Spielverlust gemäß § 38.1 k DBB-Spielordnung (Jug)</v>
          </cell>
        </row>
        <row r="34">
          <cell r="B34">
            <v>28</v>
          </cell>
          <cell r="C34" t="str">
            <v>Spielverlust gemäß § 38.1 l  DBB-Spielordnung (Jug)</v>
          </cell>
        </row>
        <row r="35">
          <cell r="B35">
            <v>29</v>
          </cell>
          <cell r="C35" t="str">
            <v>Spielverlust gemäß § 38.3 DBB-Spielordnung (Jug)</v>
          </cell>
        </row>
        <row r="36">
          <cell r="B36">
            <v>30</v>
          </cell>
          <cell r="C36" t="str">
            <v>Spielverlust gemäß § 38.3 DBB-Spielordnung (Jug) - Spielabsage vorab</v>
          </cell>
        </row>
        <row r="37">
          <cell r="B37">
            <v>31</v>
          </cell>
          <cell r="C37" t="str">
            <v>Spielverlust gemäß § 37.1 DBB-Spielordnung (Jug)</v>
          </cell>
        </row>
        <row r="38">
          <cell r="B38">
            <v>32</v>
          </cell>
          <cell r="C38" t="str">
            <v>Spielverlust gemäß § 38.1 m  DBB-Spielordnung (Jug)</v>
          </cell>
        </row>
        <row r="39">
          <cell r="B39">
            <v>33</v>
          </cell>
          <cell r="C39" t="str">
            <v>Spielverlust gemäß § 38.1 m  DBB-Spielordnung (Jug)</v>
          </cell>
        </row>
        <row r="40">
          <cell r="B40">
            <v>34</v>
          </cell>
          <cell r="C40" t="str">
            <v>Verspätungen</v>
          </cell>
        </row>
        <row r="41">
          <cell r="B41">
            <v>35</v>
          </cell>
          <cell r="C41" t="str">
            <v>Verspätetes Antreten zum Spiel</v>
          </cell>
        </row>
        <row r="42">
          <cell r="B42">
            <v>36</v>
          </cell>
          <cell r="C42" t="str">
            <v>Verursachen eines verspäteten Spielbeginns</v>
          </cell>
        </row>
        <row r="43">
          <cell r="B43">
            <v>37</v>
          </cell>
          <cell r="C43" t="str">
            <v>Verspätetes Einsenden des Spielberichts</v>
          </cell>
        </row>
        <row r="44">
          <cell r="B44">
            <v>38</v>
          </cell>
          <cell r="C44" t="str">
            <v>Wiederholtes verspätetes Einsenden des Spielberichts</v>
          </cell>
        </row>
        <row r="45">
          <cell r="B45">
            <v>39</v>
          </cell>
          <cell r="C45" t="str">
            <v>Spielerliste später als 20min vor Spielbeginn abgegeben</v>
          </cell>
        </row>
        <row r="46">
          <cell r="B46">
            <v>40</v>
          </cell>
          <cell r="C46" t="str">
            <v>Spielbericht verspätet ausgefüllt</v>
          </cell>
        </row>
        <row r="47">
          <cell r="B47">
            <v>41</v>
          </cell>
          <cell r="C47" t="str">
            <v>Nichteinhaltung von Fristen</v>
          </cell>
        </row>
        <row r="48">
          <cell r="B48">
            <v>42</v>
          </cell>
          <cell r="C48" t="str">
            <v>Nichteinhaltung von Fristen nach Mahnung/Terminsetzung</v>
          </cell>
        </row>
        <row r="49">
          <cell r="B49">
            <v>43</v>
          </cell>
          <cell r="C49" t="str">
            <v>Teilnehmerausweise / Trainerlizenzen</v>
          </cell>
        </row>
        <row r="50">
          <cell r="B50">
            <v>44</v>
          </cell>
          <cell r="C50" t="str">
            <v>Trainer ohne Lizenz</v>
          </cell>
        </row>
        <row r="51">
          <cell r="B51">
            <v>45</v>
          </cell>
          <cell r="C51" t="str">
            <v>Trainerlizenz unvollständig eingetragen</v>
          </cell>
        </row>
        <row r="52">
          <cell r="B52">
            <v>46</v>
          </cell>
          <cell r="C52" t="str">
            <v>gelber Jugend-TA bei Spieler des Jg. 92 o. älter - ist sofort umzutauschen</v>
          </cell>
        </row>
        <row r="53">
          <cell r="B53">
            <v>47</v>
          </cell>
          <cell r="C53" t="str">
            <v>ZL-Spieler ohne ZL-Markierung auf dem SBB</v>
          </cell>
        </row>
        <row r="54">
          <cell r="B54">
            <v>48</v>
          </cell>
          <cell r="C54" t="str">
            <v>Trainer</v>
          </cell>
        </row>
        <row r="55">
          <cell r="B55">
            <v>49</v>
          </cell>
          <cell r="C55" t="str">
            <v>Trainer verließ Spiel vorzeitig</v>
          </cell>
        </row>
        <row r="56">
          <cell r="B56">
            <v>50</v>
          </cell>
          <cell r="C56" t="str">
            <v>Trainer kam verspätet zum Spiel</v>
          </cell>
        </row>
        <row r="57">
          <cell r="B57">
            <v>51</v>
          </cell>
          <cell r="C57" t="str">
            <v>Coach nicht volljährig - Verstoß gegen §67 III BBV-SO</v>
          </cell>
        </row>
        <row r="58">
          <cell r="B58">
            <v>52</v>
          </cell>
          <cell r="C58" t="str">
            <v>Jugendteam ohne volljährigen Coach - Verstoß gegen §67 III BBV-SO</v>
          </cell>
        </row>
        <row r="59">
          <cell r="B59">
            <v>53</v>
          </cell>
          <cell r="C59" t="str">
            <v>Trainer hat Vermerke auf Blockrückseite vorgenommen</v>
          </cell>
        </row>
        <row r="60">
          <cell r="B60">
            <v>54</v>
          </cell>
          <cell r="C60" t="str">
            <v>Trainer verweigerte Gegenzeichnen eines SR-Vermerks</v>
          </cell>
        </row>
        <row r="61">
          <cell r="B61">
            <v>55</v>
          </cell>
          <cell r="C61" t="str">
            <v>eingetragener Trainer nicht anwesend</v>
          </cell>
        </row>
        <row r="62">
          <cell r="B62">
            <v>178</v>
          </cell>
          <cell r="C62" t="str">
            <v>Verstoß gegen Jugendschutzbestimmungen</v>
          </cell>
        </row>
        <row r="63">
          <cell r="B63">
            <v>179</v>
          </cell>
          <cell r="C63" t="str">
            <v>grober Verstoß gegen Jugendschutzbestimmungen</v>
          </cell>
        </row>
        <row r="64">
          <cell r="B64">
            <v>180</v>
          </cell>
        </row>
        <row r="65">
          <cell r="B65">
            <v>181</v>
          </cell>
        </row>
        <row r="66">
          <cell r="B66">
            <v>182</v>
          </cell>
        </row>
        <row r="67">
          <cell r="B67">
            <v>183</v>
          </cell>
        </row>
        <row r="68">
          <cell r="B68">
            <v>56</v>
          </cell>
          <cell r="C68" t="str">
            <v>Ergebnismeldung</v>
          </cell>
        </row>
        <row r="69">
          <cell r="B69">
            <v>57</v>
          </cell>
          <cell r="C69" t="str">
            <v>Verspätete Ergebnismeldung</v>
          </cell>
        </row>
        <row r="70">
          <cell r="B70">
            <v>58</v>
          </cell>
          <cell r="C70" t="str">
            <v>Unterlassene Ergebnismeldung (OL)</v>
          </cell>
        </row>
        <row r="71">
          <cell r="B71">
            <v>59</v>
          </cell>
          <cell r="C71" t="str">
            <v>Unterlassene Ergebnismeldung (unterhalb OL)</v>
          </cell>
        </row>
        <row r="72">
          <cell r="B72">
            <v>60</v>
          </cell>
          <cell r="C72" t="str">
            <v>wiederholte unterlassene Ergebnismeldung (2. Verstoß)</v>
          </cell>
        </row>
        <row r="73">
          <cell r="B73">
            <v>61</v>
          </cell>
          <cell r="C73" t="str">
            <v>wiederholte unterlassene Ergebnismeldung (2. Verstoß - 1/2 Satz)</v>
          </cell>
        </row>
        <row r="74">
          <cell r="B74">
            <v>62</v>
          </cell>
          <cell r="C74" t="str">
            <v>wiederholte unterlassene Ergebnismeldung (3. Verstoß)</v>
          </cell>
        </row>
        <row r="75">
          <cell r="B75">
            <v>63</v>
          </cell>
          <cell r="C75" t="str">
            <v>wiederholte unterlassene Ergebnismeldung (3. Verstoß - 1/2 Satz)</v>
          </cell>
        </row>
        <row r="76">
          <cell r="B76">
            <v>64</v>
          </cell>
          <cell r="C76" t="str">
            <v>Fehlerhafte Ergebnismeldung</v>
          </cell>
        </row>
        <row r="77">
          <cell r="B77">
            <v>65</v>
          </cell>
          <cell r="C77" t="str">
            <v>Verspätete Ergebnismeldung (1/2 Satz)</v>
          </cell>
        </row>
        <row r="78">
          <cell r="B78">
            <v>66</v>
          </cell>
          <cell r="C78" t="str">
            <v>Spielerkleidung</v>
          </cell>
        </row>
        <row r="79">
          <cell r="B79">
            <v>67</v>
          </cell>
          <cell r="C79" t="str">
            <v>Nichteinheitliche Spielkleidung (Trikots)</v>
          </cell>
        </row>
        <row r="80">
          <cell r="B80">
            <v>68</v>
          </cell>
          <cell r="C80" t="str">
            <v>Nichteinheitliche Spielkleidung (Hosen)</v>
          </cell>
        </row>
        <row r="81">
          <cell r="B81">
            <v>69</v>
          </cell>
          <cell r="C81" t="str">
            <v>Trikots haben keine Nrn. auf der Vorderseite</v>
          </cell>
        </row>
        <row r="82">
          <cell r="B82">
            <v>70</v>
          </cell>
          <cell r="C82" t="str">
            <v>Andere Trikotnummern als 4 bis 19 verwendet</v>
          </cell>
        </row>
        <row r="83">
          <cell r="B83">
            <v>71</v>
          </cell>
          <cell r="C83" t="str">
            <v>Trikotfarbe nicht/kaum unterschiedlich von Gastteam</v>
          </cell>
        </row>
        <row r="84">
          <cell r="B84">
            <v>72</v>
          </cell>
          <cell r="C84" t="str">
            <v>Antreten ohne Trikots</v>
          </cell>
        </row>
        <row r="85">
          <cell r="B85">
            <v>73</v>
          </cell>
          <cell r="C85" t="str">
            <v>Ausrüstung</v>
          </cell>
        </row>
        <row r="86">
          <cell r="B86">
            <v>74</v>
          </cell>
          <cell r="C86" t="str">
            <v>fehlende Anzeigetafel</v>
          </cell>
        </row>
        <row r="87">
          <cell r="B87">
            <v>75</v>
          </cell>
          <cell r="C87" t="str">
            <v>fehlende Anzeigetafel (wiederholter Verstoß)</v>
          </cell>
        </row>
        <row r="88">
          <cell r="B88">
            <v>76</v>
          </cell>
          <cell r="C88" t="str">
            <v>nicht zugelassener SBB</v>
          </cell>
        </row>
        <row r="89">
          <cell r="B89">
            <v>77</v>
          </cell>
          <cell r="C89" t="str">
            <v>Fehlende Ausrüstung: 24-Sekunden-Uhr</v>
          </cell>
        </row>
        <row r="90">
          <cell r="B90">
            <v>78</v>
          </cell>
          <cell r="C90" t="str">
            <v>Fehlende Ausrüstung: zugelassener Spielberichtsbogen</v>
          </cell>
        </row>
        <row r="91">
          <cell r="B91">
            <v>79</v>
          </cell>
          <cell r="C91" t="str">
            <v>Fehlende Ausrüstung: rote Mannschaftsfoulanzeiger</v>
          </cell>
        </row>
        <row r="92">
          <cell r="B92">
            <v>80</v>
          </cell>
          <cell r="C92" t="str">
            <v>Fehlende Ausrüstung: Anschreiber-/Zeitnehmersignal</v>
          </cell>
        </row>
        <row r="93">
          <cell r="B93">
            <v>81</v>
          </cell>
          <cell r="C93" t="str">
            <v>Fehlende Ausrüstung: Foultafeln zur Anzeige der Spielerfouls</v>
          </cell>
        </row>
        <row r="94">
          <cell r="B94">
            <v>82</v>
          </cell>
          <cell r="C94" t="str">
            <v>Fehlende Ausrüstung: Auswechselbänke/-stühle</v>
          </cell>
        </row>
        <row r="95">
          <cell r="B95">
            <v>83</v>
          </cell>
          <cell r="C95" t="str">
            <v>Fehlende Ausrüstung: Auszeituhr fehlt</v>
          </cell>
        </row>
        <row r="96">
          <cell r="B96">
            <v>84</v>
          </cell>
          <cell r="C96" t="str">
            <v>Fehlende Ausrüstung: Tischsignal</v>
          </cell>
        </row>
        <row r="97">
          <cell r="B97">
            <v>85</v>
          </cell>
          <cell r="C97" t="str">
            <v>nicht zugelassener Spielball</v>
          </cell>
        </row>
        <row r="98">
          <cell r="B98">
            <v>86</v>
          </cell>
          <cell r="C98" t="str">
            <v>Kampfrichter</v>
          </cell>
        </row>
        <row r="99">
          <cell r="B99">
            <v>87</v>
          </cell>
          <cell r="C99" t="str">
            <v>Spieler als Kampfrichter eingesetzt</v>
          </cell>
        </row>
        <row r="100">
          <cell r="B100">
            <v>88</v>
          </cell>
          <cell r="C100" t="str">
            <v xml:space="preserve">Fehlen eines  Kampfrichter </v>
          </cell>
        </row>
        <row r="101">
          <cell r="B101">
            <v>89</v>
          </cell>
          <cell r="C101" t="str">
            <v>Trainer als Kampfrichter eingesetzt</v>
          </cell>
        </row>
        <row r="102">
          <cell r="B102">
            <v>90</v>
          </cell>
          <cell r="C102" t="str">
            <v>Kampfrichter verspätet am Tisch</v>
          </cell>
        </row>
        <row r="103">
          <cell r="B103">
            <v>91</v>
          </cell>
          <cell r="C103" t="str">
            <v>ungeeigneter Kampfrichter - Wechsel durch SR veranlaßt</v>
          </cell>
        </row>
        <row r="104">
          <cell r="B104">
            <v>92</v>
          </cell>
          <cell r="C104" t="str">
            <v>Kampfgericht arbeitete unzureichend</v>
          </cell>
        </row>
        <row r="105">
          <cell r="B105">
            <v>93</v>
          </cell>
          <cell r="C105" t="str">
            <v>Fehlender Namenseintrag des Anschreibers</v>
          </cell>
        </row>
        <row r="106">
          <cell r="B106">
            <v>94</v>
          </cell>
          <cell r="C106" t="str">
            <v>Fehlender Namenseintrag des Zeitnehmers</v>
          </cell>
        </row>
        <row r="107">
          <cell r="B107">
            <v>95</v>
          </cell>
          <cell r="C107" t="str">
            <v>Fehlender Namenseintrag des 24-Sekunden-Nehmers</v>
          </cell>
        </row>
        <row r="108">
          <cell r="B108">
            <v>96</v>
          </cell>
          <cell r="C108" t="str">
            <v>Kampfrichter: Unterschrift statt Namenseintrag</v>
          </cell>
        </row>
        <row r="109">
          <cell r="B109">
            <v>100</v>
          </cell>
          <cell r="C109" t="str">
            <v>Kampfrichter: nicht rechtzeitig anwesend</v>
          </cell>
        </row>
        <row r="110">
          <cell r="B110">
            <v>101</v>
          </cell>
          <cell r="C110" t="str">
            <v>Spielbericht - Verstöße bei Eintragungen zu SR</v>
          </cell>
        </row>
        <row r="111">
          <cell r="B111">
            <v>102</v>
          </cell>
          <cell r="C111" t="str">
            <v>Spielbericht: SR nicht rechts oben eingetragen</v>
          </cell>
        </row>
        <row r="112">
          <cell r="B112">
            <v>103</v>
          </cell>
          <cell r="C112" t="str">
            <v>Spielbericht: Vereinskürzel des SR nicht eingetragen</v>
          </cell>
        </row>
        <row r="113">
          <cell r="B113">
            <v>104</v>
          </cell>
          <cell r="C113" t="str">
            <v>Spielbericht - Verstöße bei Eintragungen Spielberichtskopf</v>
          </cell>
        </row>
        <row r="114">
          <cell r="B114">
            <v>105</v>
          </cell>
          <cell r="C114" t="str">
            <v>Spielbericht: Spielnummer nicht eingetragen</v>
          </cell>
        </row>
        <row r="115">
          <cell r="B115">
            <v>106</v>
          </cell>
          <cell r="C115" t="str">
            <v>Spielbericht: falsche Spielnummer eingetragen</v>
          </cell>
        </row>
        <row r="116">
          <cell r="B116">
            <v>107</v>
          </cell>
          <cell r="C116" t="str">
            <v>Spielbericht: Spielnummer unvollständig eingetragen</v>
          </cell>
        </row>
        <row r="117">
          <cell r="B117">
            <v>108</v>
          </cell>
          <cell r="C117" t="str">
            <v>Spielbericht: Spielklasse nicht eingetragen</v>
          </cell>
        </row>
        <row r="118">
          <cell r="B118">
            <v>109</v>
          </cell>
          <cell r="C118" t="str">
            <v>Spielbericht: falsche Spielklasse eingetragen</v>
          </cell>
        </row>
        <row r="119">
          <cell r="B119">
            <v>110</v>
          </cell>
          <cell r="C119" t="str">
            <v>Spielbericht: Spielklasse unvollständig eingetragen</v>
          </cell>
        </row>
        <row r="120">
          <cell r="B120">
            <v>111</v>
          </cell>
          <cell r="C120" t="str">
            <v>Spielbericht: Spielnummer u. -klasse nicht eingetragen</v>
          </cell>
        </row>
        <row r="121">
          <cell r="B121">
            <v>112</v>
          </cell>
          <cell r="C121" t="str">
            <v>Spielbericht: Spielpaarung abgekürzt eingetragen</v>
          </cell>
        </row>
        <row r="122">
          <cell r="B122">
            <v>113</v>
          </cell>
          <cell r="C122" t="str">
            <v>Spielbericht: Spielpaarung nicht eingetragen</v>
          </cell>
        </row>
        <row r="123">
          <cell r="B123">
            <v>114</v>
          </cell>
          <cell r="C123" t="str">
            <v>Spielbericht: Spielpaarung unvollständig eingetragen</v>
          </cell>
        </row>
        <row r="124">
          <cell r="B124">
            <v>115</v>
          </cell>
          <cell r="C124" t="str">
            <v>Spielbericht: Spielpaarung vertauscht eingetragen</v>
          </cell>
        </row>
        <row r="125">
          <cell r="B125">
            <v>116</v>
          </cell>
          <cell r="C125" t="str">
            <v>Spielbericht: Spielpaarung fehlerhaft eingetragen</v>
          </cell>
        </row>
        <row r="126">
          <cell r="B126">
            <v>117</v>
          </cell>
          <cell r="C126" t="str">
            <v>Spielbericht: Ort, Halle und/oder Datum nicht eingetragen</v>
          </cell>
        </row>
        <row r="127">
          <cell r="B127">
            <v>118</v>
          </cell>
          <cell r="C127" t="str">
            <v>Spielbericht: Spielbeginnzeit nicht eingetragen</v>
          </cell>
        </row>
        <row r="128">
          <cell r="B128">
            <v>119</v>
          </cell>
          <cell r="C128" t="str">
            <v>Spielbericht - Verstöße bei Eintragungen Ergebnis/Sieger</v>
          </cell>
        </row>
        <row r="129">
          <cell r="B129">
            <v>120</v>
          </cell>
          <cell r="C129" t="str">
            <v>Spielbericht: Endergebnis nicht eingetragen</v>
          </cell>
        </row>
        <row r="130">
          <cell r="B130">
            <v>121</v>
          </cell>
          <cell r="C130" t="str">
            <v>Spielbericht: Endergebnis fehlerhaft o. unvollständig eingetragen</v>
          </cell>
        </row>
        <row r="131">
          <cell r="B131">
            <v>122</v>
          </cell>
          <cell r="C131" t="str">
            <v>Spielbericht: Sieger nicht eingetragen</v>
          </cell>
        </row>
        <row r="132">
          <cell r="B132">
            <v>123</v>
          </cell>
          <cell r="C132" t="str">
            <v>Spielbericht: Sieger fehlerhaft o. unvollständig eingetragen</v>
          </cell>
        </row>
        <row r="133">
          <cell r="B133">
            <v>124</v>
          </cell>
          <cell r="C133" t="str">
            <v>Spielbericht: Endergebnis und Sieger nicht eingetragen</v>
          </cell>
        </row>
        <row r="134">
          <cell r="B134">
            <v>125</v>
          </cell>
          <cell r="C134" t="str">
            <v>Spielbericht: Spielperiodenergebnisse fehlerhaft eingetragen</v>
          </cell>
        </row>
        <row r="135">
          <cell r="B135">
            <v>126</v>
          </cell>
          <cell r="C135" t="str">
            <v>Spielbericht - Verstöße bei Eintragungen Teams</v>
          </cell>
        </row>
        <row r="136">
          <cell r="B136">
            <v>127</v>
          </cell>
          <cell r="C136" t="str">
            <v>Nichtvorlegen einer Teamliste beim Anschreiber</v>
          </cell>
        </row>
        <row r="137">
          <cell r="B137">
            <v>128</v>
          </cell>
          <cell r="C137" t="str">
            <v>Unvollständige Teamliste - MMB-Nrn. nicht angegeben</v>
          </cell>
        </row>
        <row r="138">
          <cell r="B138">
            <v>129</v>
          </cell>
          <cell r="C138" t="str">
            <v>Fehlerhafte Teamliste - falsche MMB-Nrn. angegeben</v>
          </cell>
        </row>
        <row r="139">
          <cell r="B139">
            <v>130</v>
          </cell>
          <cell r="C139" t="str">
            <v>Unvollständige Teamliste - Trainer nicht angegeben</v>
          </cell>
        </row>
        <row r="140">
          <cell r="B140">
            <v>131</v>
          </cell>
          <cell r="C140" t="str">
            <v>Spielbericht: Einsatzkreuze nicht o. unvollständig eingetragen</v>
          </cell>
        </row>
        <row r="141">
          <cell r="B141">
            <v>132</v>
          </cell>
          <cell r="C141" t="str">
            <v>Spielbericht: Spieler in falscher Reihenfolge eingetragen</v>
          </cell>
        </row>
        <row r="142">
          <cell r="B142">
            <v>133</v>
          </cell>
          <cell r="C142" t="str">
            <v>Spielereintragungen unleserlich</v>
          </cell>
        </row>
        <row r="143">
          <cell r="B143">
            <v>134</v>
          </cell>
          <cell r="C143" t="str">
            <v>Spielbericht: Spielernamen fehlerhaft eingetragen</v>
          </cell>
        </row>
        <row r="144">
          <cell r="B144">
            <v>135</v>
          </cell>
          <cell r="C144" t="str">
            <v>Trainer hat Spielereintragungen nicht abgezeichnet</v>
          </cell>
        </row>
        <row r="145">
          <cell r="B145">
            <v>136</v>
          </cell>
          <cell r="C145" t="str">
            <v>Spielbericht: Trainer nicht eingetragen</v>
          </cell>
        </row>
        <row r="146">
          <cell r="B146">
            <v>137</v>
          </cell>
          <cell r="C146" t="str">
            <v>Anschreiber: bei Fouls "x" statt Minute</v>
          </cell>
        </row>
        <row r="147">
          <cell r="B147">
            <v>138</v>
          </cell>
          <cell r="C147" t="str">
            <v>fehlende Teambezeichnungen über Teamaufstellungen</v>
          </cell>
        </row>
        <row r="148">
          <cell r="B148">
            <v>139</v>
          </cell>
          <cell r="C148" t="str">
            <v>Spielbericht - Verstöße beim laufenden Ergebnis/Fouls</v>
          </cell>
        </row>
        <row r="149">
          <cell r="B149">
            <v>140</v>
          </cell>
          <cell r="C149" t="str">
            <v>Spielbericht: fehlende Spielernr. bei Korberfolg</v>
          </cell>
        </row>
        <row r="150">
          <cell r="B150">
            <v>141</v>
          </cell>
          <cell r="C150" t="str">
            <v>Spielbericht: falsche Spielernr. bei Korberfolg</v>
          </cell>
        </row>
        <row r="151">
          <cell r="B151">
            <v>142</v>
          </cell>
          <cell r="C151" t="str">
            <v>Spielbericht: nicht mehrfarbig geführt</v>
          </cell>
        </row>
        <row r="152">
          <cell r="B152">
            <v>143</v>
          </cell>
          <cell r="C152" t="str">
            <v>Spielbericht: Zählfehler</v>
          </cell>
        </row>
        <row r="153">
          <cell r="B153">
            <v>144</v>
          </cell>
          <cell r="C153" t="str">
            <v>Spielbericht: Endergebnis bei lfd. Erg. nicht eingetragen</v>
          </cell>
        </row>
        <row r="154">
          <cell r="B154">
            <v>145</v>
          </cell>
          <cell r="C154" t="str">
            <v>Spiebericht: Drei-Pkt.-Kreis bei Spielernr. statt bei Ergebnis</v>
          </cell>
        </row>
        <row r="155">
          <cell r="B155">
            <v>146</v>
          </cell>
          <cell r="C155" t="str">
            <v>Spielbericht: Keine Minutenangabe bei lfd. Spielergebnis</v>
          </cell>
        </row>
        <row r="156">
          <cell r="B156">
            <v>147</v>
          </cell>
          <cell r="C156" t="str">
            <v>Spielbericht: fehlerhafter Übertrag 1./2. Halbzeit</v>
          </cell>
        </row>
        <row r="157">
          <cell r="B157">
            <v>148</v>
          </cell>
          <cell r="C157" t="str">
            <v>Spielbericht: beide Halbzeiten 'A/B' oder 'B/A' eingetragen</v>
          </cell>
        </row>
        <row r="158">
          <cell r="B158">
            <v>149</v>
          </cell>
          <cell r="C158" t="str">
            <v>Fouleintragungen fehlerhaft</v>
          </cell>
        </row>
        <row r="159">
          <cell r="B159">
            <v>150</v>
          </cell>
          <cell r="C159" t="str">
            <v>SR-Bezahlung</v>
          </cell>
        </row>
        <row r="160">
          <cell r="B160">
            <v>151</v>
          </cell>
          <cell r="C160" t="str">
            <v>Nichtbezahlung der angetretenen SR vor Spielbeginn</v>
          </cell>
        </row>
        <row r="161">
          <cell r="B161">
            <v>152</v>
          </cell>
          <cell r="C161" t="str">
            <v>Nichtbezahlung der angetretenen SR</v>
          </cell>
        </row>
        <row r="162">
          <cell r="B162">
            <v>153</v>
          </cell>
          <cell r="C162" t="str">
            <v>Verstöße gegen die Sportdisziplin</v>
          </cell>
        </row>
        <row r="163">
          <cell r="B163">
            <v>154</v>
          </cell>
          <cell r="C163" t="str">
            <v>Beleidigung von Teilnehmern oder Dritten</v>
          </cell>
        </row>
        <row r="164">
          <cell r="B164">
            <v>155</v>
          </cell>
          <cell r="C164" t="str">
            <v>grobe Beleidigung von Teilnehmern oder Dritten</v>
          </cell>
        </row>
        <row r="165">
          <cell r="B165">
            <v>156</v>
          </cell>
          <cell r="C165" t="str">
            <v>Unsportliches Verhalten</v>
          </cell>
        </row>
        <row r="166">
          <cell r="B166">
            <v>157</v>
          </cell>
          <cell r="C166" t="str">
            <v>grob Unsportliches Verhalten</v>
          </cell>
        </row>
        <row r="167">
          <cell r="B167">
            <v>158</v>
          </cell>
          <cell r="C167" t="str">
            <v>Tätlichkeit gegen Schiedsrichter</v>
          </cell>
        </row>
        <row r="168">
          <cell r="B168">
            <v>159</v>
          </cell>
          <cell r="C168" t="str">
            <v>grobe Tätlichkeit gegen Schiedsrichter</v>
          </cell>
        </row>
        <row r="169">
          <cell r="B169">
            <v>160</v>
          </cell>
          <cell r="C169" t="str">
            <v>Tätlichkeit gegen Kampfrichter</v>
          </cell>
        </row>
        <row r="170">
          <cell r="B170">
            <v>161</v>
          </cell>
          <cell r="C170" t="str">
            <v>grobe Tätlichkeit gegen Kampfrichter</v>
          </cell>
        </row>
        <row r="171">
          <cell r="B171">
            <v>162</v>
          </cell>
          <cell r="C171" t="str">
            <v>Tätlichkeit gegen BBV-Beauftragte</v>
          </cell>
        </row>
        <row r="172">
          <cell r="B172">
            <v>163</v>
          </cell>
          <cell r="C172" t="str">
            <v>grobe Tätlichkeit gegen BBV-Beauftragte</v>
          </cell>
        </row>
        <row r="173">
          <cell r="B173">
            <v>164</v>
          </cell>
          <cell r="C173" t="str">
            <v>Tätlichkeit gegen andere Teilnehmer oder Dritte</v>
          </cell>
        </row>
        <row r="174">
          <cell r="B174">
            <v>165</v>
          </cell>
          <cell r="C174" t="str">
            <v>grobe Tätlichkeit gegen andere Teilnehmer oder Dritte</v>
          </cell>
        </row>
        <row r="175">
          <cell r="B175">
            <v>166</v>
          </cell>
          <cell r="C175" t="str">
            <v>Andere Verstöße gegen die Sportdisziplin</v>
          </cell>
        </row>
        <row r="176">
          <cell r="B176">
            <v>167</v>
          </cell>
          <cell r="C176" t="str">
            <v>Andere grobe Verstöße gegen die Sportdisziplin</v>
          </cell>
        </row>
        <row r="177">
          <cell r="B177">
            <v>168</v>
          </cell>
          <cell r="C177" t="str">
            <v>sonstige Verstöße</v>
          </cell>
        </row>
        <row r="178">
          <cell r="B178">
            <v>169</v>
          </cell>
          <cell r="C178" t="str">
            <v>Antreten mit weniger als 7 Spielern (Mini)</v>
          </cell>
        </row>
        <row r="179">
          <cell r="B179">
            <v>170</v>
          </cell>
          <cell r="C179" t="str">
            <v>nicht autorisierter Kampfrichterwechsel</v>
          </cell>
        </row>
        <row r="180">
          <cell r="B180">
            <v>171</v>
          </cell>
          <cell r="C180" t="str">
            <v>Nichtanwesenden als Coach eingetragen</v>
          </cell>
        </row>
        <row r="181">
          <cell r="B181">
            <v>172</v>
          </cell>
          <cell r="C181" t="str">
            <v>Anschreibefehler mit Auswirkungen</v>
          </cell>
        </row>
        <row r="182">
          <cell r="B182">
            <v>173</v>
          </cell>
          <cell r="C182" t="str">
            <v>Gesperrter Teilnehmer ist beim Spiel als Trainer tätig</v>
          </cell>
        </row>
        <row r="183">
          <cell r="B183">
            <v>174</v>
          </cell>
          <cell r="C183" t="str">
            <v>unsportliches Verhalten</v>
          </cell>
        </row>
        <row r="184">
          <cell r="B184">
            <v>175</v>
          </cell>
          <cell r="C184" t="str">
            <v>fehlende Teambezeichnungen über Teamaufstellungen</v>
          </cell>
        </row>
        <row r="185">
          <cell r="B185">
            <v>176</v>
          </cell>
          <cell r="C185" t="str">
            <v xml:space="preserve">Dem Gastteam wurden für die Einspielzeit keine 2 Bälle zur Verfügung gestellt. </v>
          </cell>
        </row>
        <row r="186">
          <cell r="B186">
            <v>177</v>
          </cell>
          <cell r="C186" t="str">
            <v>Spielbericht nicht an die Geschäftsstelle versendet (mit Ergebnismeldung)</v>
          </cell>
        </row>
        <row r="187">
          <cell r="B187">
            <v>178</v>
          </cell>
          <cell r="C187" t="str">
            <v>Nichteinhaltung von Fristen</v>
          </cell>
        </row>
        <row r="188">
          <cell r="B188">
            <v>179</v>
          </cell>
          <cell r="C188" t="str">
            <v>Nichteinhaltung von Fristen nach Mahnung/Terminsetzung</v>
          </cell>
        </row>
        <row r="189">
          <cell r="B189">
            <v>180</v>
          </cell>
        </row>
        <row r="190">
          <cell r="B190">
            <v>181</v>
          </cell>
        </row>
        <row r="191">
          <cell r="B191">
            <v>182</v>
          </cell>
        </row>
        <row r="192">
          <cell r="B192">
            <v>183</v>
          </cell>
        </row>
        <row r="193">
          <cell r="B193">
            <v>184</v>
          </cell>
        </row>
        <row r="194">
          <cell r="B194">
            <v>185</v>
          </cell>
        </row>
        <row r="195">
          <cell r="B195">
            <v>186</v>
          </cell>
        </row>
        <row r="196">
          <cell r="B196">
            <v>187</v>
          </cell>
        </row>
        <row r="197">
          <cell r="B197">
            <v>188</v>
          </cell>
        </row>
        <row r="198">
          <cell r="B198">
            <v>189</v>
          </cell>
        </row>
        <row r="199">
          <cell r="B199">
            <v>190</v>
          </cell>
        </row>
        <row r="200">
          <cell r="B200">
            <v>191</v>
          </cell>
        </row>
        <row r="201">
          <cell r="B201">
            <v>192</v>
          </cell>
        </row>
        <row r="202">
          <cell r="B202">
            <v>193</v>
          </cell>
        </row>
        <row r="203">
          <cell r="B203">
            <v>192</v>
          </cell>
        </row>
        <row r="204">
          <cell r="B204">
            <v>193</v>
          </cell>
        </row>
        <row r="205">
          <cell r="B205">
            <v>194</v>
          </cell>
        </row>
        <row r="206">
          <cell r="B206">
            <v>195</v>
          </cell>
        </row>
        <row r="207">
          <cell r="B207">
            <v>196</v>
          </cell>
        </row>
        <row r="208">
          <cell r="B208">
            <v>197</v>
          </cell>
        </row>
        <row r="209">
          <cell r="B209">
            <v>198</v>
          </cell>
        </row>
        <row r="210">
          <cell r="B210">
            <v>199</v>
          </cell>
        </row>
        <row r="211">
          <cell r="B211">
            <v>200</v>
          </cell>
        </row>
        <row r="212">
          <cell r="B212">
            <v>201</v>
          </cell>
        </row>
        <row r="213">
          <cell r="B213">
            <v>202</v>
          </cell>
        </row>
        <row r="214">
          <cell r="B214">
            <v>203</v>
          </cell>
        </row>
        <row r="215">
          <cell r="B215">
            <v>204</v>
          </cell>
        </row>
        <row r="216">
          <cell r="B216">
            <v>205</v>
          </cell>
        </row>
        <row r="217">
          <cell r="B217">
            <v>206</v>
          </cell>
        </row>
        <row r="218">
          <cell r="B218">
            <v>207</v>
          </cell>
        </row>
        <row r="219">
          <cell r="B219">
            <v>208</v>
          </cell>
        </row>
        <row r="220">
          <cell r="B220">
            <v>209</v>
          </cell>
        </row>
        <row r="221">
          <cell r="B221">
            <v>210</v>
          </cell>
        </row>
        <row r="222">
          <cell r="B222">
            <v>211</v>
          </cell>
        </row>
        <row r="223">
          <cell r="B223">
            <v>212</v>
          </cell>
        </row>
        <row r="224">
          <cell r="B224">
            <v>213</v>
          </cell>
        </row>
        <row r="225">
          <cell r="B225">
            <v>214</v>
          </cell>
          <cell r="C225" t="str">
            <v>x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ielplan"/>
      <sheetName val="Filter"/>
      <sheetName val="Spieltage"/>
      <sheetName val="Quote"/>
      <sheetName val="Q-Resultate"/>
      <sheetName val="SR-Zuordnung"/>
      <sheetName val="fehlende SBBs"/>
      <sheetName val="Kürz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9AEA5-A96C-4835-BB94-C13FD0757F5F}">
  <sheetPr codeName="Tabelle11">
    <pageSetUpPr fitToPage="1"/>
  </sheetPr>
  <dimension ref="A1:DH102"/>
  <sheetViews>
    <sheetView tabSelected="1" workbookViewId="0">
      <selection activeCell="AD35" sqref="AD35"/>
    </sheetView>
  </sheetViews>
  <sheetFormatPr baseColWidth="10" defaultColWidth="11.42578125" defaultRowHeight="15" x14ac:dyDescent="0.25"/>
  <cols>
    <col min="1" max="1" width="5.5703125" bestFit="1" customWidth="1"/>
    <col min="2" max="2" width="23.85546875" bestFit="1" customWidth="1"/>
    <col min="3" max="102" width="3.7109375" customWidth="1"/>
    <col min="103" max="103" width="2.7109375" customWidth="1"/>
    <col min="104" max="104" width="6" bestFit="1" customWidth="1"/>
    <col min="105" max="105" width="5" bestFit="1" customWidth="1"/>
    <col min="106" max="106" width="2.7109375" customWidth="1"/>
    <col min="107" max="107" width="7" bestFit="1" customWidth="1"/>
    <col min="108" max="110" width="3.7109375" bestFit="1" customWidth="1"/>
    <col min="111" max="111" width="4" bestFit="1" customWidth="1"/>
  </cols>
  <sheetData>
    <row r="1" spans="1:112" s="9" customFormat="1" ht="184.5" thickBot="1" x14ac:dyDescent="0.3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4" t="s">
        <v>99</v>
      </c>
      <c r="CX1" s="5" t="s">
        <v>100</v>
      </c>
      <c r="CY1" s="6"/>
      <c r="CZ1" s="7" t="s">
        <v>101</v>
      </c>
      <c r="DA1" s="8" t="s">
        <v>102</v>
      </c>
      <c r="DB1" s="6"/>
      <c r="DC1" s="7" t="s">
        <v>103</v>
      </c>
      <c r="DD1" s="7" t="s">
        <v>104</v>
      </c>
      <c r="DE1" s="7" t="s">
        <v>105</v>
      </c>
      <c r="DF1" s="7" t="s">
        <v>106</v>
      </c>
      <c r="DG1" s="8" t="s">
        <v>107</v>
      </c>
      <c r="DH1" s="6"/>
    </row>
    <row r="2" spans="1:112" s="9" customFormat="1" ht="21" x14ac:dyDescent="0.25">
      <c r="A2" s="10" t="s">
        <v>108</v>
      </c>
      <c r="B2" s="10" t="s">
        <v>109</v>
      </c>
      <c r="C2" s="10"/>
      <c r="D2" s="10"/>
      <c r="E2" s="10"/>
      <c r="F2" s="10"/>
      <c r="G2" s="10"/>
      <c r="H2" s="10"/>
      <c r="I2" s="10"/>
      <c r="J2" s="10"/>
      <c r="K2" s="10">
        <v>20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>
        <v>19</v>
      </c>
      <c r="Y2" s="10"/>
      <c r="Z2" s="10"/>
      <c r="AA2" s="10"/>
      <c r="AB2" s="10"/>
      <c r="AC2" s="10"/>
      <c r="AD2" s="10">
        <v>18</v>
      </c>
      <c r="AE2" s="10">
        <v>20</v>
      </c>
      <c r="AF2" s="10"/>
      <c r="AG2" s="10"/>
      <c r="AH2" s="10"/>
      <c r="AI2" s="10"/>
      <c r="AJ2" s="10"/>
      <c r="AK2" s="10"/>
      <c r="AL2" s="10">
        <v>10</v>
      </c>
      <c r="AM2" s="10"/>
      <c r="AN2" s="10"/>
      <c r="AO2" s="10">
        <v>16</v>
      </c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>
        <v>9</v>
      </c>
      <c r="BQ2" s="10">
        <v>8</v>
      </c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6"/>
      <c r="CZ2" s="10">
        <v>120</v>
      </c>
      <c r="DA2" s="10">
        <v>17</v>
      </c>
      <c r="DB2" s="6"/>
      <c r="DC2" s="10">
        <v>0.95569999999999999</v>
      </c>
      <c r="DD2" s="10">
        <v>103</v>
      </c>
      <c r="DE2" s="10">
        <v>39</v>
      </c>
      <c r="DF2" s="10">
        <v>0</v>
      </c>
      <c r="DG2" s="9">
        <v>142</v>
      </c>
      <c r="DH2" s="6"/>
    </row>
    <row r="3" spans="1:112" s="9" customFormat="1" ht="26.25" x14ac:dyDescent="0.25">
      <c r="A3" s="11" t="s">
        <v>110</v>
      </c>
      <c r="B3" s="11" t="s">
        <v>110</v>
      </c>
      <c r="C3" s="11">
        <v>22</v>
      </c>
      <c r="D3" s="11">
        <v>22</v>
      </c>
      <c r="E3" s="11">
        <v>48</v>
      </c>
      <c r="F3" s="11"/>
      <c r="G3" s="11"/>
      <c r="H3" s="11">
        <v>15</v>
      </c>
      <c r="I3" s="11"/>
      <c r="J3" s="11"/>
      <c r="K3" s="11"/>
      <c r="L3" s="11"/>
      <c r="M3" s="11">
        <v>18</v>
      </c>
      <c r="N3" s="11"/>
      <c r="O3" s="11"/>
      <c r="P3" s="11">
        <v>18</v>
      </c>
      <c r="Q3" s="11">
        <v>36</v>
      </c>
      <c r="R3" s="11"/>
      <c r="S3" s="11"/>
      <c r="T3" s="11">
        <v>36</v>
      </c>
      <c r="U3" s="11">
        <v>16</v>
      </c>
      <c r="V3" s="11"/>
      <c r="W3" s="11">
        <v>22</v>
      </c>
      <c r="X3" s="11">
        <v>19</v>
      </c>
      <c r="Y3" s="11">
        <v>44</v>
      </c>
      <c r="Z3" s="11">
        <v>36</v>
      </c>
      <c r="AA3" s="11">
        <v>36</v>
      </c>
      <c r="AB3" s="11"/>
      <c r="AC3" s="11">
        <v>19</v>
      </c>
      <c r="AD3" s="11">
        <v>18</v>
      </c>
      <c r="AE3" s="11"/>
      <c r="AF3" s="11">
        <v>18</v>
      </c>
      <c r="AG3" s="11"/>
      <c r="AH3" s="11">
        <v>20</v>
      </c>
      <c r="AI3" s="11"/>
      <c r="AJ3" s="11">
        <v>34</v>
      </c>
      <c r="AK3" s="11">
        <v>51</v>
      </c>
      <c r="AL3" s="11"/>
      <c r="AM3" s="11"/>
      <c r="AN3" s="11">
        <v>0</v>
      </c>
      <c r="AO3" s="11"/>
      <c r="AP3" s="11"/>
      <c r="AQ3" s="11"/>
      <c r="AR3" s="11">
        <v>54</v>
      </c>
      <c r="AS3" s="11">
        <v>50</v>
      </c>
      <c r="AT3" s="11"/>
      <c r="AU3" s="11">
        <v>28</v>
      </c>
      <c r="AV3" s="11"/>
      <c r="AW3" s="11">
        <v>0</v>
      </c>
      <c r="AX3" s="11">
        <v>8</v>
      </c>
      <c r="AY3" s="11">
        <v>16</v>
      </c>
      <c r="AZ3" s="11"/>
      <c r="BA3" s="11">
        <v>21</v>
      </c>
      <c r="BB3" s="11">
        <v>8</v>
      </c>
      <c r="BC3" s="11">
        <v>7</v>
      </c>
      <c r="BD3" s="11">
        <v>18</v>
      </c>
      <c r="BE3" s="11"/>
      <c r="BF3" s="11">
        <v>9</v>
      </c>
      <c r="BG3" s="11"/>
      <c r="BH3" s="11">
        <v>8</v>
      </c>
      <c r="BI3" s="11">
        <v>18</v>
      </c>
      <c r="BJ3" s="11">
        <v>8</v>
      </c>
      <c r="BK3" s="11">
        <v>8</v>
      </c>
      <c r="BL3" s="11"/>
      <c r="BM3" s="11"/>
      <c r="BN3" s="11"/>
      <c r="BO3" s="11">
        <v>69</v>
      </c>
      <c r="BP3" s="11">
        <v>72</v>
      </c>
      <c r="BQ3" s="11"/>
      <c r="BR3" s="11">
        <v>16</v>
      </c>
      <c r="BS3" s="11">
        <v>17</v>
      </c>
      <c r="BT3" s="11">
        <v>15</v>
      </c>
      <c r="BU3" s="11">
        <v>9</v>
      </c>
      <c r="BV3" s="11">
        <v>9</v>
      </c>
      <c r="BW3" s="11">
        <v>18</v>
      </c>
      <c r="BX3" s="11">
        <v>56</v>
      </c>
      <c r="BY3" s="11">
        <v>70</v>
      </c>
      <c r="BZ3" s="11">
        <v>55</v>
      </c>
      <c r="CA3" s="11">
        <v>30</v>
      </c>
      <c r="CB3" s="11">
        <v>9</v>
      </c>
      <c r="CC3" s="11">
        <v>9</v>
      </c>
      <c r="CD3" s="11"/>
      <c r="CE3" s="11"/>
      <c r="CF3" s="11"/>
      <c r="CG3" s="11">
        <v>30</v>
      </c>
      <c r="CH3" s="11">
        <v>32</v>
      </c>
      <c r="CI3" s="11"/>
      <c r="CJ3" s="11">
        <v>18</v>
      </c>
      <c r="CK3" s="11">
        <v>18</v>
      </c>
      <c r="CL3" s="11">
        <v>15</v>
      </c>
      <c r="CM3" s="11">
        <v>24</v>
      </c>
      <c r="CN3" s="11"/>
      <c r="CO3" s="11">
        <v>14</v>
      </c>
      <c r="CP3" s="11"/>
      <c r="CQ3" s="11"/>
      <c r="CR3" s="11"/>
      <c r="CS3" s="11"/>
      <c r="CT3" s="11">
        <v>6</v>
      </c>
      <c r="CU3" s="11">
        <v>14</v>
      </c>
      <c r="CV3" s="11">
        <v>8</v>
      </c>
      <c r="CW3" s="11">
        <v>18</v>
      </c>
      <c r="CX3" s="11">
        <v>12</v>
      </c>
      <c r="CY3" s="6"/>
      <c r="CZ3" s="11">
        <v>1472</v>
      </c>
      <c r="DA3" s="11">
        <v>663</v>
      </c>
      <c r="DB3" s="6"/>
      <c r="DC3" s="11">
        <v>11.7235</v>
      </c>
      <c r="DD3" s="11">
        <v>809</v>
      </c>
      <c r="DE3" s="11">
        <v>475</v>
      </c>
      <c r="DF3" s="11">
        <v>0</v>
      </c>
      <c r="DG3" s="9">
        <f>1284+9+9+7</f>
        <v>1309</v>
      </c>
      <c r="DH3" s="6"/>
    </row>
    <row r="4" spans="1:112" x14ac:dyDescent="0.25">
      <c r="A4" s="10" t="s">
        <v>111</v>
      </c>
      <c r="B4" s="10" t="s">
        <v>112</v>
      </c>
      <c r="C4" s="10"/>
      <c r="D4" s="10"/>
      <c r="E4" s="10">
        <v>24</v>
      </c>
      <c r="F4" s="10"/>
      <c r="G4" s="10"/>
      <c r="H4" s="10"/>
      <c r="I4" s="10"/>
      <c r="J4" s="10"/>
      <c r="K4" s="10">
        <v>20</v>
      </c>
      <c r="L4" s="10"/>
      <c r="M4" s="10">
        <v>18</v>
      </c>
      <c r="N4" s="10"/>
      <c r="O4" s="10"/>
      <c r="P4" s="10"/>
      <c r="Q4" s="10"/>
      <c r="R4" s="10">
        <v>12</v>
      </c>
      <c r="S4" s="10"/>
      <c r="T4" s="10"/>
      <c r="U4" s="10">
        <v>16</v>
      </c>
      <c r="V4" s="10"/>
      <c r="W4" s="10"/>
      <c r="X4" s="10">
        <v>19</v>
      </c>
      <c r="Y4" s="10"/>
      <c r="Z4" s="10"/>
      <c r="AA4" s="10">
        <v>18</v>
      </c>
      <c r="AB4" s="10"/>
      <c r="AC4" s="10"/>
      <c r="AD4" s="10">
        <v>18</v>
      </c>
      <c r="AE4" s="10">
        <v>20</v>
      </c>
      <c r="AF4" s="10">
        <v>9</v>
      </c>
      <c r="AG4" s="10">
        <v>10</v>
      </c>
      <c r="AH4" s="10"/>
      <c r="AI4" s="10"/>
      <c r="AJ4" s="10"/>
      <c r="AK4" s="10"/>
      <c r="AL4" s="10"/>
      <c r="AM4" s="10"/>
      <c r="AN4" s="10"/>
      <c r="AO4" s="10">
        <v>16</v>
      </c>
      <c r="AP4" s="10"/>
      <c r="AQ4" s="10"/>
      <c r="AR4" s="10"/>
      <c r="AS4" s="10">
        <v>17</v>
      </c>
      <c r="AT4" s="10"/>
      <c r="AU4" s="10"/>
      <c r="AV4" s="10"/>
      <c r="AW4" s="10">
        <v>14</v>
      </c>
      <c r="AX4" s="10"/>
      <c r="AY4" s="10"/>
      <c r="AZ4" s="10">
        <v>9</v>
      </c>
      <c r="BA4" s="10"/>
      <c r="BB4" s="10"/>
      <c r="BC4" s="10">
        <v>7</v>
      </c>
      <c r="BD4" s="10"/>
      <c r="BE4" s="10"/>
      <c r="BF4" s="10"/>
      <c r="BG4" s="10">
        <v>7</v>
      </c>
      <c r="BH4" s="10"/>
      <c r="BI4" s="10"/>
      <c r="BJ4" s="10">
        <v>8</v>
      </c>
      <c r="BK4" s="10"/>
      <c r="BL4" s="10"/>
      <c r="BM4" s="10"/>
      <c r="BN4" s="10"/>
      <c r="BO4" s="10"/>
      <c r="BP4" s="10">
        <v>9</v>
      </c>
      <c r="BQ4" s="10">
        <v>8</v>
      </c>
      <c r="BR4" s="10"/>
      <c r="BS4" s="10"/>
      <c r="BT4" s="10"/>
      <c r="BU4" s="10">
        <v>9</v>
      </c>
      <c r="BV4" s="10">
        <v>9</v>
      </c>
      <c r="BW4" s="10"/>
      <c r="BX4" s="10"/>
      <c r="BY4" s="10"/>
      <c r="BZ4" s="10"/>
      <c r="CA4" s="10">
        <v>8</v>
      </c>
      <c r="CB4" s="10"/>
      <c r="CC4" s="10"/>
      <c r="CD4" s="10"/>
      <c r="CE4" s="10"/>
      <c r="CF4" s="10">
        <v>8</v>
      </c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>
        <v>11</v>
      </c>
      <c r="CU4" s="10"/>
      <c r="CV4" s="10"/>
      <c r="CW4" s="10"/>
      <c r="CX4" s="10"/>
      <c r="CY4" s="12"/>
      <c r="CZ4" s="10">
        <v>324</v>
      </c>
      <c r="DA4" s="10">
        <v>62</v>
      </c>
      <c r="DB4" s="12"/>
      <c r="DC4" s="10">
        <v>2.5804</v>
      </c>
      <c r="DD4" s="10">
        <v>262</v>
      </c>
      <c r="DE4" s="10">
        <v>104</v>
      </c>
      <c r="DF4" s="10">
        <v>0</v>
      </c>
      <c r="DG4">
        <v>366</v>
      </c>
      <c r="DH4" s="12"/>
    </row>
    <row r="5" spans="1:112" x14ac:dyDescent="0.25">
      <c r="A5" s="11" t="s">
        <v>113</v>
      </c>
      <c r="B5" s="11" t="s">
        <v>114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>
        <v>18</v>
      </c>
      <c r="N5" s="11"/>
      <c r="O5" s="11">
        <v>15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>
        <v>9</v>
      </c>
      <c r="AJ5" s="11"/>
      <c r="AK5" s="11"/>
      <c r="AL5" s="11"/>
      <c r="AM5" s="11"/>
      <c r="AN5" s="11"/>
      <c r="AO5" s="11"/>
      <c r="AP5" s="11"/>
      <c r="AQ5" s="11"/>
      <c r="AR5" s="11"/>
      <c r="AS5" s="11">
        <v>16</v>
      </c>
      <c r="AT5" s="11"/>
      <c r="AU5" s="11">
        <v>14</v>
      </c>
      <c r="AV5" s="11">
        <v>9</v>
      </c>
      <c r="AW5" s="11"/>
      <c r="AX5" s="11">
        <v>8</v>
      </c>
      <c r="AY5" s="11">
        <v>8</v>
      </c>
      <c r="AZ5" s="11">
        <v>9</v>
      </c>
      <c r="BA5" s="11">
        <v>7</v>
      </c>
      <c r="BB5" s="11"/>
      <c r="BC5" s="11"/>
      <c r="BD5" s="11"/>
      <c r="BE5" s="11"/>
      <c r="BF5" s="11">
        <v>18</v>
      </c>
      <c r="BG5" s="11">
        <v>7</v>
      </c>
      <c r="BH5" s="11">
        <v>8</v>
      </c>
      <c r="BI5" s="11"/>
      <c r="BJ5" s="11"/>
      <c r="BK5" s="11">
        <v>8</v>
      </c>
      <c r="BL5" s="11">
        <v>9</v>
      </c>
      <c r="BM5" s="11"/>
      <c r="BN5" s="11"/>
      <c r="BO5" s="11"/>
      <c r="BP5" s="11"/>
      <c r="BQ5" s="11"/>
      <c r="BR5" s="11"/>
      <c r="BS5" s="11"/>
      <c r="BT5" s="11">
        <v>30</v>
      </c>
      <c r="BU5" s="11"/>
      <c r="BV5" s="11"/>
      <c r="BW5" s="11">
        <v>18</v>
      </c>
      <c r="BX5" s="11"/>
      <c r="BY5" s="11"/>
      <c r="BZ5" s="11">
        <v>7</v>
      </c>
      <c r="CA5" s="11"/>
      <c r="CB5" s="11"/>
      <c r="CC5" s="11">
        <v>9</v>
      </c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>
        <v>16</v>
      </c>
      <c r="CO5" s="11"/>
      <c r="CP5" s="11">
        <v>34</v>
      </c>
      <c r="CQ5" s="11"/>
      <c r="CR5" s="11"/>
      <c r="CS5" s="11"/>
      <c r="CT5" s="11"/>
      <c r="CU5" s="11"/>
      <c r="CV5" s="11">
        <v>8</v>
      </c>
      <c r="CW5" s="11"/>
      <c r="CX5" s="11">
        <v>7</v>
      </c>
      <c r="CY5" s="12"/>
      <c r="CZ5" s="11">
        <v>292</v>
      </c>
      <c r="DA5" s="11">
        <v>129</v>
      </c>
      <c r="DB5" s="12"/>
      <c r="DC5" s="11">
        <v>2.3256000000000001</v>
      </c>
      <c r="DD5" s="11">
        <v>163</v>
      </c>
      <c r="DE5" s="11">
        <v>94</v>
      </c>
      <c r="DF5" s="11">
        <v>0</v>
      </c>
      <c r="DG5">
        <v>257</v>
      </c>
      <c r="DH5" s="12"/>
    </row>
    <row r="6" spans="1:112" x14ac:dyDescent="0.25">
      <c r="A6" s="10" t="s">
        <v>115</v>
      </c>
      <c r="B6" s="10" t="s">
        <v>116</v>
      </c>
      <c r="C6" s="10"/>
      <c r="D6" s="10">
        <v>22</v>
      </c>
      <c r="E6" s="10">
        <v>24</v>
      </c>
      <c r="F6" s="10"/>
      <c r="G6" s="10"/>
      <c r="H6" s="10">
        <v>15</v>
      </c>
      <c r="I6" s="10"/>
      <c r="J6" s="10"/>
      <c r="K6" s="10">
        <v>20</v>
      </c>
      <c r="L6" s="10"/>
      <c r="M6" s="10">
        <v>18</v>
      </c>
      <c r="N6" s="10"/>
      <c r="O6" s="10"/>
      <c r="P6" s="10">
        <v>18</v>
      </c>
      <c r="Q6" s="10"/>
      <c r="R6" s="10"/>
      <c r="S6" s="10"/>
      <c r="T6" s="10"/>
      <c r="U6" s="10"/>
      <c r="V6" s="10">
        <v>18</v>
      </c>
      <c r="W6" s="10">
        <v>22</v>
      </c>
      <c r="X6" s="10"/>
      <c r="Y6" s="10"/>
      <c r="Z6" s="10">
        <v>18</v>
      </c>
      <c r="AA6" s="10"/>
      <c r="AB6" s="10">
        <v>20</v>
      </c>
      <c r="AC6" s="10"/>
      <c r="AD6" s="10"/>
      <c r="AE6" s="10"/>
      <c r="AF6" s="10"/>
      <c r="AG6" s="10"/>
      <c r="AH6" s="10"/>
      <c r="AI6" s="10"/>
      <c r="AJ6" s="10">
        <v>17</v>
      </c>
      <c r="AK6" s="10"/>
      <c r="AL6" s="10"/>
      <c r="AM6" s="10">
        <v>13</v>
      </c>
      <c r="AN6" s="10"/>
      <c r="AO6" s="10"/>
      <c r="AP6" s="10">
        <v>16</v>
      </c>
      <c r="AQ6" s="10"/>
      <c r="AR6" s="10"/>
      <c r="AS6" s="10">
        <v>16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>
        <v>8</v>
      </c>
      <c r="BS6" s="10">
        <v>9</v>
      </c>
      <c r="BT6" s="10"/>
      <c r="BU6" s="10"/>
      <c r="BV6" s="10"/>
      <c r="BW6" s="10"/>
      <c r="BX6" s="10"/>
      <c r="BY6" s="10"/>
      <c r="BZ6" s="10">
        <v>15</v>
      </c>
      <c r="CA6" s="10"/>
      <c r="CB6" s="10">
        <v>9</v>
      </c>
      <c r="CC6" s="10">
        <v>9</v>
      </c>
      <c r="CD6" s="10"/>
      <c r="CE6" s="10"/>
      <c r="CF6" s="10"/>
      <c r="CG6" s="10"/>
      <c r="CH6" s="10">
        <v>16</v>
      </c>
      <c r="CI6" s="10"/>
      <c r="CJ6" s="10">
        <v>9</v>
      </c>
      <c r="CK6" s="10">
        <v>9</v>
      </c>
      <c r="CL6" s="10"/>
      <c r="CM6" s="10"/>
      <c r="CN6" s="10">
        <v>16</v>
      </c>
      <c r="CO6" s="10"/>
      <c r="CP6" s="10">
        <v>26</v>
      </c>
      <c r="CQ6" s="10">
        <v>8</v>
      </c>
      <c r="CR6" s="10">
        <v>9</v>
      </c>
      <c r="CS6" s="10"/>
      <c r="CT6" s="10"/>
      <c r="CU6" s="10"/>
      <c r="CV6" s="10"/>
      <c r="CW6" s="10"/>
      <c r="CX6" s="10"/>
      <c r="CY6" s="12"/>
      <c r="CZ6" s="10">
        <v>400</v>
      </c>
      <c r="DA6" s="10">
        <v>143</v>
      </c>
      <c r="DB6" s="12"/>
      <c r="DC6" s="10">
        <v>3.1857000000000002</v>
      </c>
      <c r="DD6" s="10">
        <v>257</v>
      </c>
      <c r="DE6" s="10">
        <v>129</v>
      </c>
      <c r="DF6" s="10">
        <v>0</v>
      </c>
      <c r="DG6">
        <v>386</v>
      </c>
      <c r="DH6" s="12"/>
    </row>
    <row r="7" spans="1:112" x14ac:dyDescent="0.25">
      <c r="A7" s="11" t="s">
        <v>117</v>
      </c>
      <c r="B7" s="11" t="s">
        <v>118</v>
      </c>
      <c r="C7" s="11">
        <v>22</v>
      </c>
      <c r="D7" s="11"/>
      <c r="E7" s="11"/>
      <c r="F7" s="11">
        <v>16</v>
      </c>
      <c r="G7" s="11">
        <v>16</v>
      </c>
      <c r="H7" s="11"/>
      <c r="I7" s="11"/>
      <c r="J7" s="11"/>
      <c r="K7" s="11"/>
      <c r="L7" s="11">
        <v>18</v>
      </c>
      <c r="M7" s="11"/>
      <c r="N7" s="11"/>
      <c r="O7" s="11"/>
      <c r="P7" s="11"/>
      <c r="Q7" s="11"/>
      <c r="R7" s="11">
        <v>12</v>
      </c>
      <c r="S7" s="11"/>
      <c r="T7" s="11"/>
      <c r="U7" s="11">
        <v>16</v>
      </c>
      <c r="V7" s="11"/>
      <c r="W7" s="11">
        <v>22</v>
      </c>
      <c r="X7" s="11"/>
      <c r="Y7" s="11"/>
      <c r="Z7" s="11">
        <v>18</v>
      </c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>
        <v>17</v>
      </c>
      <c r="AL7" s="11"/>
      <c r="AM7" s="11"/>
      <c r="AN7" s="11"/>
      <c r="AO7" s="11"/>
      <c r="AP7" s="11"/>
      <c r="AQ7" s="11">
        <v>16</v>
      </c>
      <c r="AR7" s="11"/>
      <c r="AS7" s="11"/>
      <c r="AT7" s="11"/>
      <c r="AU7" s="11"/>
      <c r="AV7" s="11"/>
      <c r="AW7" s="11">
        <v>15</v>
      </c>
      <c r="AX7" s="11"/>
      <c r="AY7" s="11"/>
      <c r="AZ7" s="11"/>
      <c r="BA7" s="11"/>
      <c r="BB7" s="11"/>
      <c r="BC7" s="11">
        <v>7</v>
      </c>
      <c r="BD7" s="11">
        <v>9</v>
      </c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>
        <v>9</v>
      </c>
      <c r="BS7" s="11">
        <v>9</v>
      </c>
      <c r="BT7" s="11"/>
      <c r="BU7" s="11"/>
      <c r="BV7" s="11"/>
      <c r="BW7" s="11"/>
      <c r="BX7" s="11"/>
      <c r="BY7" s="11"/>
      <c r="BZ7" s="11">
        <v>7</v>
      </c>
      <c r="CA7" s="11"/>
      <c r="CB7" s="11"/>
      <c r="CC7" s="11"/>
      <c r="CD7" s="11"/>
      <c r="CE7" s="11"/>
      <c r="CF7" s="11">
        <v>7</v>
      </c>
      <c r="CG7" s="11"/>
      <c r="CH7" s="11"/>
      <c r="CI7" s="11"/>
      <c r="CJ7" s="11"/>
      <c r="CK7" s="11"/>
      <c r="CL7" s="11"/>
      <c r="CM7" s="11"/>
      <c r="CN7" s="11"/>
      <c r="CO7" s="11"/>
      <c r="CP7" s="11">
        <v>17</v>
      </c>
      <c r="CQ7" s="11"/>
      <c r="CR7" s="11"/>
      <c r="CS7" s="11"/>
      <c r="CT7" s="11"/>
      <c r="CU7" s="11"/>
      <c r="CV7" s="11"/>
      <c r="CW7" s="11"/>
      <c r="CX7" s="11"/>
      <c r="CY7" s="12"/>
      <c r="CZ7" s="11">
        <v>253</v>
      </c>
      <c r="DA7" s="11">
        <v>49</v>
      </c>
      <c r="DB7" s="12"/>
      <c r="DC7" s="11">
        <v>2.0150000000000001</v>
      </c>
      <c r="DD7" s="11">
        <v>204</v>
      </c>
      <c r="DE7" s="11">
        <v>82</v>
      </c>
      <c r="DF7" s="11">
        <v>0</v>
      </c>
      <c r="DG7">
        <v>286</v>
      </c>
      <c r="DH7" s="12"/>
    </row>
    <row r="8" spans="1:112" x14ac:dyDescent="0.25">
      <c r="A8" s="10" t="s">
        <v>119</v>
      </c>
      <c r="B8" s="10" t="s">
        <v>120</v>
      </c>
      <c r="C8" s="10"/>
      <c r="D8" s="10"/>
      <c r="E8" s="10"/>
      <c r="F8" s="10"/>
      <c r="G8" s="10">
        <v>16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>
        <v>17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>
        <v>16</v>
      </c>
      <c r="CG8" s="10"/>
      <c r="CH8" s="10">
        <v>16</v>
      </c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2"/>
      <c r="CZ8" s="10">
        <v>65</v>
      </c>
      <c r="DA8" s="10">
        <v>49</v>
      </c>
      <c r="DB8" s="12"/>
      <c r="DC8" s="10">
        <v>0.51770000000000005</v>
      </c>
      <c r="DD8" s="10">
        <v>16</v>
      </c>
      <c r="DE8" s="10">
        <v>21</v>
      </c>
      <c r="DF8" s="10">
        <v>0</v>
      </c>
      <c r="DG8">
        <v>37</v>
      </c>
      <c r="DH8" s="12"/>
    </row>
    <row r="9" spans="1:112" x14ac:dyDescent="0.25">
      <c r="A9" s="11" t="s">
        <v>121</v>
      </c>
      <c r="B9" s="11" t="s">
        <v>122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15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2"/>
      <c r="CZ9" s="11">
        <v>15</v>
      </c>
      <c r="DA9" s="11">
        <v>0</v>
      </c>
      <c r="DB9" s="12"/>
      <c r="DC9" s="11">
        <v>0.1195</v>
      </c>
      <c r="DD9" s="11">
        <v>15</v>
      </c>
      <c r="DE9" s="11">
        <v>5</v>
      </c>
      <c r="DF9" s="11">
        <v>0</v>
      </c>
      <c r="DG9">
        <v>20</v>
      </c>
      <c r="DH9" s="12"/>
    </row>
    <row r="10" spans="1:112" x14ac:dyDescent="0.25">
      <c r="A10" s="10" t="s">
        <v>123</v>
      </c>
      <c r="B10" s="10" t="s">
        <v>124</v>
      </c>
      <c r="C10" s="10">
        <v>22</v>
      </c>
      <c r="D10" s="10">
        <v>22</v>
      </c>
      <c r="E10" s="10">
        <v>24</v>
      </c>
      <c r="F10" s="10"/>
      <c r="G10" s="10"/>
      <c r="H10" s="10"/>
      <c r="I10" s="10">
        <v>18</v>
      </c>
      <c r="J10" s="10"/>
      <c r="K10" s="10">
        <v>20</v>
      </c>
      <c r="L10" s="10"/>
      <c r="M10" s="10">
        <v>0</v>
      </c>
      <c r="N10" s="10">
        <v>18</v>
      </c>
      <c r="O10" s="10"/>
      <c r="P10" s="10"/>
      <c r="Q10" s="10">
        <v>18</v>
      </c>
      <c r="R10" s="10"/>
      <c r="S10" s="10">
        <v>17</v>
      </c>
      <c r="T10" s="10"/>
      <c r="U10" s="10">
        <v>16</v>
      </c>
      <c r="V10" s="10"/>
      <c r="W10" s="10"/>
      <c r="X10" s="10"/>
      <c r="Y10" s="10"/>
      <c r="Z10" s="10"/>
      <c r="AA10" s="10"/>
      <c r="AB10" s="10">
        <v>20</v>
      </c>
      <c r="AC10" s="10"/>
      <c r="AD10" s="10">
        <v>18</v>
      </c>
      <c r="AE10" s="10"/>
      <c r="AF10" s="10"/>
      <c r="AG10" s="10"/>
      <c r="AH10" s="10"/>
      <c r="AI10" s="10"/>
      <c r="AJ10" s="10"/>
      <c r="AK10" s="10">
        <v>17</v>
      </c>
      <c r="AL10" s="10"/>
      <c r="AM10" s="10"/>
      <c r="AN10" s="10"/>
      <c r="AO10" s="10"/>
      <c r="AP10" s="10"/>
      <c r="AQ10" s="10">
        <v>16</v>
      </c>
      <c r="AR10" s="10"/>
      <c r="AS10" s="10"/>
      <c r="AT10" s="10"/>
      <c r="AU10" s="10">
        <v>14</v>
      </c>
      <c r="AV10" s="10"/>
      <c r="AW10" s="10"/>
      <c r="AX10" s="10">
        <v>8</v>
      </c>
      <c r="AY10" s="10"/>
      <c r="AZ10" s="10"/>
      <c r="BA10" s="10">
        <v>7</v>
      </c>
      <c r="BB10" s="10"/>
      <c r="BC10" s="10">
        <v>7</v>
      </c>
      <c r="BD10" s="10">
        <v>9</v>
      </c>
      <c r="BE10" s="10"/>
      <c r="BF10" s="10"/>
      <c r="BG10" s="10"/>
      <c r="BH10" s="10"/>
      <c r="BI10" s="10"/>
      <c r="BJ10" s="10">
        <v>8</v>
      </c>
      <c r="BK10" s="10"/>
      <c r="BL10" s="10">
        <v>9</v>
      </c>
      <c r="BM10" s="10"/>
      <c r="BN10" s="10"/>
      <c r="BO10" s="10">
        <v>17</v>
      </c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>
        <v>8</v>
      </c>
      <c r="CM10" s="10">
        <v>8</v>
      </c>
      <c r="CN10" s="10"/>
      <c r="CO10" s="10">
        <v>8</v>
      </c>
      <c r="CP10" s="10"/>
      <c r="CQ10" s="10"/>
      <c r="CR10" s="10"/>
      <c r="CS10" s="10"/>
      <c r="CT10" s="10"/>
      <c r="CU10" s="10"/>
      <c r="CV10" s="10"/>
      <c r="CW10" s="10"/>
      <c r="CX10" s="10"/>
      <c r="CY10" s="12"/>
      <c r="CZ10" s="10">
        <v>349</v>
      </c>
      <c r="DA10" s="10">
        <v>41</v>
      </c>
      <c r="DB10" s="12"/>
      <c r="DC10" s="10">
        <v>2.7795000000000001</v>
      </c>
      <c r="DD10" s="10">
        <v>308</v>
      </c>
      <c r="DE10" s="10">
        <v>113</v>
      </c>
      <c r="DF10" s="10">
        <v>0</v>
      </c>
      <c r="DG10">
        <v>421</v>
      </c>
      <c r="DH10" s="12"/>
    </row>
    <row r="11" spans="1:112" x14ac:dyDescent="0.25">
      <c r="A11" s="11" t="s">
        <v>125</v>
      </c>
      <c r="B11" s="11" t="s">
        <v>126</v>
      </c>
      <c r="C11" s="11"/>
      <c r="D11" s="11"/>
      <c r="E11" s="11"/>
      <c r="F11" s="11"/>
      <c r="G11" s="11"/>
      <c r="H11" s="11"/>
      <c r="I11" s="11"/>
      <c r="J11" s="11">
        <v>18</v>
      </c>
      <c r="K11" s="11"/>
      <c r="L11" s="11"/>
      <c r="M11" s="11"/>
      <c r="N11" s="11">
        <v>0</v>
      </c>
      <c r="O11" s="11"/>
      <c r="P11" s="11"/>
      <c r="Q11" s="11"/>
      <c r="R11" s="11"/>
      <c r="S11" s="11">
        <v>17</v>
      </c>
      <c r="T11" s="11"/>
      <c r="U11" s="11"/>
      <c r="V11" s="11">
        <v>18</v>
      </c>
      <c r="W11" s="11"/>
      <c r="X11" s="11">
        <v>19</v>
      </c>
      <c r="Y11" s="11"/>
      <c r="Z11" s="11"/>
      <c r="AA11" s="11">
        <v>18</v>
      </c>
      <c r="AB11" s="11"/>
      <c r="AC11" s="11">
        <v>19</v>
      </c>
      <c r="AD11" s="11"/>
      <c r="AE11" s="11">
        <v>20</v>
      </c>
      <c r="AF11" s="11"/>
      <c r="AG11" s="11"/>
      <c r="AH11" s="11"/>
      <c r="AI11" s="11">
        <v>9</v>
      </c>
      <c r="AJ11" s="11"/>
      <c r="AK11" s="11"/>
      <c r="AL11" s="11">
        <v>10</v>
      </c>
      <c r="AM11" s="11">
        <v>0</v>
      </c>
      <c r="AN11" s="11"/>
      <c r="AO11" s="11">
        <v>16</v>
      </c>
      <c r="AP11" s="11"/>
      <c r="AQ11" s="11">
        <v>9</v>
      </c>
      <c r="AR11" s="11"/>
      <c r="AS11" s="11"/>
      <c r="AT11" s="11"/>
      <c r="AU11" s="11"/>
      <c r="AV11" s="11"/>
      <c r="AW11" s="11">
        <v>7</v>
      </c>
      <c r="AX11" s="11"/>
      <c r="AY11" s="11"/>
      <c r="AZ11" s="11"/>
      <c r="BA11" s="11"/>
      <c r="BB11" s="11"/>
      <c r="BC11" s="11">
        <v>7</v>
      </c>
      <c r="BD11" s="11"/>
      <c r="BE11" s="11">
        <v>7</v>
      </c>
      <c r="BF11" s="11"/>
      <c r="BG11" s="11"/>
      <c r="BH11" s="11"/>
      <c r="BI11" s="11">
        <v>9</v>
      </c>
      <c r="BJ11" s="11">
        <v>8</v>
      </c>
      <c r="BK11" s="11"/>
      <c r="BL11" s="11"/>
      <c r="BM11" s="11"/>
      <c r="BN11" s="11"/>
      <c r="BO11" s="11">
        <v>17</v>
      </c>
      <c r="BP11" s="11"/>
      <c r="BQ11" s="11">
        <v>16</v>
      </c>
      <c r="BR11" s="11"/>
      <c r="BS11" s="11"/>
      <c r="BT11" s="11"/>
      <c r="BU11" s="11">
        <v>9</v>
      </c>
      <c r="BV11" s="11">
        <v>9</v>
      </c>
      <c r="BW11" s="11"/>
      <c r="BX11" s="11"/>
      <c r="BY11" s="11">
        <v>15</v>
      </c>
      <c r="BZ11" s="11"/>
      <c r="CA11" s="11"/>
      <c r="CB11" s="11"/>
      <c r="CC11" s="11"/>
      <c r="CD11" s="11"/>
      <c r="CE11" s="11"/>
      <c r="CF11" s="11"/>
      <c r="CG11" s="11">
        <v>30</v>
      </c>
      <c r="CH11" s="11"/>
      <c r="CI11" s="11"/>
      <c r="CJ11" s="11"/>
      <c r="CK11" s="11"/>
      <c r="CL11" s="11"/>
      <c r="CM11" s="11"/>
      <c r="CN11" s="11"/>
      <c r="CO11" s="11"/>
      <c r="CP11" s="11"/>
      <c r="CQ11" s="11">
        <v>9</v>
      </c>
      <c r="CR11" s="11"/>
      <c r="CS11" s="11">
        <v>8</v>
      </c>
      <c r="CT11" s="11">
        <v>12</v>
      </c>
      <c r="CU11" s="11">
        <v>8</v>
      </c>
      <c r="CV11" s="11"/>
      <c r="CW11" s="11">
        <v>9</v>
      </c>
      <c r="CX11" s="11"/>
      <c r="CY11" s="12"/>
      <c r="CZ11" s="11">
        <v>353</v>
      </c>
      <c r="DA11" s="11">
        <v>142</v>
      </c>
      <c r="DB11" s="12"/>
      <c r="DC11" s="11">
        <v>2.8113999999999999</v>
      </c>
      <c r="DD11" s="11">
        <v>211</v>
      </c>
      <c r="DE11" s="11">
        <v>114</v>
      </c>
      <c r="DF11" s="11">
        <v>0</v>
      </c>
      <c r="DG11">
        <f>325+8+10</f>
        <v>343</v>
      </c>
      <c r="DH11" s="12"/>
    </row>
    <row r="12" spans="1:112" x14ac:dyDescent="0.25">
      <c r="A12" s="10" t="s">
        <v>127</v>
      </c>
      <c r="B12" s="10" t="s">
        <v>128</v>
      </c>
      <c r="C12" s="10">
        <v>22</v>
      </c>
      <c r="D12" s="10"/>
      <c r="E12" s="10"/>
      <c r="F12" s="10"/>
      <c r="G12" s="10"/>
      <c r="H12" s="10"/>
      <c r="I12" s="10"/>
      <c r="J12" s="10">
        <v>18</v>
      </c>
      <c r="K12" s="10">
        <v>20</v>
      </c>
      <c r="L12" s="10">
        <v>36</v>
      </c>
      <c r="M12" s="10"/>
      <c r="N12" s="10"/>
      <c r="O12" s="10">
        <v>15</v>
      </c>
      <c r="P12" s="10">
        <v>18</v>
      </c>
      <c r="Q12" s="10"/>
      <c r="R12" s="10"/>
      <c r="S12" s="10">
        <v>17</v>
      </c>
      <c r="T12" s="10"/>
      <c r="U12" s="10"/>
      <c r="V12" s="10"/>
      <c r="W12" s="10">
        <v>22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>
        <v>17</v>
      </c>
      <c r="CB12" s="10"/>
      <c r="CC12" s="10"/>
      <c r="CD12" s="10"/>
      <c r="CE12" s="10"/>
      <c r="CF12" s="10"/>
      <c r="CG12" s="10">
        <v>15</v>
      </c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2"/>
      <c r="CZ12" s="10">
        <v>200</v>
      </c>
      <c r="DA12" s="10">
        <v>32</v>
      </c>
      <c r="DB12" s="12"/>
      <c r="DC12" s="10">
        <v>1.5929</v>
      </c>
      <c r="DD12" s="10">
        <v>168</v>
      </c>
      <c r="DE12" s="10">
        <v>64</v>
      </c>
      <c r="DF12" s="10">
        <v>0</v>
      </c>
      <c r="DG12">
        <f>232+9</f>
        <v>241</v>
      </c>
      <c r="DH12" s="12"/>
    </row>
    <row r="13" spans="1:112" x14ac:dyDescent="0.25">
      <c r="A13" s="11" t="s">
        <v>129</v>
      </c>
      <c r="B13" s="11" t="s">
        <v>130</v>
      </c>
      <c r="C13" s="11"/>
      <c r="D13" s="11"/>
      <c r="E13" s="11"/>
      <c r="F13" s="11"/>
      <c r="G13" s="11">
        <v>16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>
        <v>22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2"/>
      <c r="CZ13" s="11">
        <v>38</v>
      </c>
      <c r="DA13" s="11">
        <v>0</v>
      </c>
      <c r="DB13" s="12"/>
      <c r="DC13" s="11">
        <v>0.30259999999999998</v>
      </c>
      <c r="DD13" s="11">
        <v>38</v>
      </c>
      <c r="DE13" s="11">
        <v>12</v>
      </c>
      <c r="DF13" s="11">
        <v>0</v>
      </c>
      <c r="DG13">
        <v>50</v>
      </c>
      <c r="DH13" s="12"/>
    </row>
    <row r="14" spans="1:112" x14ac:dyDescent="0.25">
      <c r="A14" s="10" t="s">
        <v>131</v>
      </c>
      <c r="B14" s="10" t="s">
        <v>132</v>
      </c>
      <c r="C14" s="10">
        <v>22</v>
      </c>
      <c r="D14" s="10"/>
      <c r="E14" s="10"/>
      <c r="F14" s="10">
        <v>16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v>18</v>
      </c>
      <c r="R14" s="10"/>
      <c r="S14" s="10"/>
      <c r="T14" s="10">
        <v>18</v>
      </c>
      <c r="U14" s="10"/>
      <c r="V14" s="10"/>
      <c r="W14" s="10">
        <v>22</v>
      </c>
      <c r="X14" s="10">
        <v>19</v>
      </c>
      <c r="Y14" s="10">
        <v>22</v>
      </c>
      <c r="Z14" s="10"/>
      <c r="AA14" s="10"/>
      <c r="AB14" s="10">
        <v>20</v>
      </c>
      <c r="AC14" s="10"/>
      <c r="AD14" s="10">
        <v>18</v>
      </c>
      <c r="AE14" s="10">
        <v>20</v>
      </c>
      <c r="AF14" s="10">
        <v>9</v>
      </c>
      <c r="AG14" s="10"/>
      <c r="AH14" s="10">
        <v>10</v>
      </c>
      <c r="AI14" s="10"/>
      <c r="AJ14" s="10"/>
      <c r="AK14" s="10">
        <v>17</v>
      </c>
      <c r="AL14" s="10"/>
      <c r="AM14" s="10">
        <v>13</v>
      </c>
      <c r="AN14" s="10">
        <v>20</v>
      </c>
      <c r="AO14" s="10">
        <v>16</v>
      </c>
      <c r="AP14" s="10"/>
      <c r="AQ14" s="10"/>
      <c r="AR14" s="10"/>
      <c r="AS14" s="10">
        <v>16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v>17</v>
      </c>
      <c r="BP14" s="10"/>
      <c r="BQ14" s="10"/>
      <c r="BR14" s="10">
        <v>8</v>
      </c>
      <c r="BS14" s="10">
        <v>8</v>
      </c>
      <c r="BT14" s="10"/>
      <c r="BU14" s="10"/>
      <c r="BV14" s="10"/>
      <c r="BW14" s="10"/>
      <c r="BX14" s="10"/>
      <c r="BY14" s="10"/>
      <c r="BZ14" s="10"/>
      <c r="CA14" s="10">
        <v>15</v>
      </c>
      <c r="CB14" s="10"/>
      <c r="CC14" s="10"/>
      <c r="CD14" s="10">
        <v>8</v>
      </c>
      <c r="CE14" s="10">
        <v>8</v>
      </c>
      <c r="CF14" s="10"/>
      <c r="CG14" s="10"/>
      <c r="CH14" s="10">
        <v>16</v>
      </c>
      <c r="CI14" s="10"/>
      <c r="CJ14" s="10">
        <v>9</v>
      </c>
      <c r="CK14" s="10">
        <v>9</v>
      </c>
      <c r="CL14" s="10"/>
      <c r="CM14" s="10"/>
      <c r="CN14" s="10"/>
      <c r="CO14" s="10">
        <v>14</v>
      </c>
      <c r="CP14" s="10"/>
      <c r="CQ14" s="10"/>
      <c r="CR14" s="10"/>
      <c r="CS14" s="10">
        <v>8</v>
      </c>
      <c r="CT14" s="10"/>
      <c r="CU14" s="10"/>
      <c r="CV14" s="10"/>
      <c r="CW14" s="10"/>
      <c r="CX14" s="10"/>
      <c r="CY14" s="12"/>
      <c r="CZ14" s="10">
        <v>416</v>
      </c>
      <c r="DA14" s="10">
        <v>120</v>
      </c>
      <c r="DB14" s="12"/>
      <c r="DC14" s="10">
        <v>3.3132000000000001</v>
      </c>
      <c r="DD14" s="10">
        <v>296</v>
      </c>
      <c r="DE14" s="10">
        <v>134</v>
      </c>
      <c r="DF14" s="10">
        <v>0</v>
      </c>
      <c r="DG14">
        <v>430</v>
      </c>
      <c r="DH14" s="12"/>
    </row>
    <row r="15" spans="1:112" x14ac:dyDescent="0.25">
      <c r="A15" s="11" t="s">
        <v>133</v>
      </c>
      <c r="B15" s="11" t="s">
        <v>134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2"/>
      <c r="CZ15" s="11">
        <v>0</v>
      </c>
      <c r="DA15" s="11">
        <v>0</v>
      </c>
      <c r="DB15" s="12"/>
      <c r="DC15" s="11">
        <v>0</v>
      </c>
      <c r="DD15" s="11">
        <v>0</v>
      </c>
      <c r="DE15" s="11">
        <v>0</v>
      </c>
      <c r="DF15" s="11">
        <v>0</v>
      </c>
      <c r="DG15">
        <v>0</v>
      </c>
      <c r="DH15" s="12"/>
    </row>
    <row r="16" spans="1:112" x14ac:dyDescent="0.25">
      <c r="A16" s="10" t="s">
        <v>135</v>
      </c>
      <c r="B16" s="10" t="s">
        <v>136</v>
      </c>
      <c r="C16" s="10">
        <v>22</v>
      </c>
      <c r="D16" s="10"/>
      <c r="E16" s="10">
        <v>24</v>
      </c>
      <c r="F16" s="10"/>
      <c r="G16" s="10"/>
      <c r="H16" s="10">
        <v>15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>
        <v>18</v>
      </c>
      <c r="W16" s="10"/>
      <c r="X16" s="10"/>
      <c r="Y16" s="10"/>
      <c r="Z16" s="10">
        <v>18</v>
      </c>
      <c r="AA16" s="10"/>
      <c r="AB16" s="10">
        <v>20</v>
      </c>
      <c r="AC16" s="10">
        <v>19</v>
      </c>
      <c r="AD16" s="10"/>
      <c r="AE16" s="10"/>
      <c r="AF16" s="10"/>
      <c r="AG16" s="10"/>
      <c r="AH16" s="10"/>
      <c r="AI16" s="10"/>
      <c r="AJ16" s="10"/>
      <c r="AK16" s="10">
        <v>17</v>
      </c>
      <c r="AL16" s="10"/>
      <c r="AM16" s="10">
        <v>13</v>
      </c>
      <c r="AN16" s="10"/>
      <c r="AO16" s="10"/>
      <c r="AP16" s="10">
        <v>16</v>
      </c>
      <c r="AQ16" s="10"/>
      <c r="AR16" s="10"/>
      <c r="AS16" s="10"/>
      <c r="AT16" s="10"/>
      <c r="AU16" s="10"/>
      <c r="AV16" s="10"/>
      <c r="AW16" s="10"/>
      <c r="AX16" s="10"/>
      <c r="AY16" s="10">
        <v>8</v>
      </c>
      <c r="AZ16" s="10">
        <v>9</v>
      </c>
      <c r="BA16" s="10"/>
      <c r="BB16" s="10"/>
      <c r="BC16" s="10"/>
      <c r="BD16" s="10">
        <v>9</v>
      </c>
      <c r="BE16" s="10"/>
      <c r="BF16" s="10">
        <v>9</v>
      </c>
      <c r="BG16" s="10"/>
      <c r="BH16" s="10">
        <v>8</v>
      </c>
      <c r="BI16" s="10"/>
      <c r="BJ16" s="10"/>
      <c r="BK16" s="10"/>
      <c r="BL16" s="10">
        <v>9</v>
      </c>
      <c r="BM16" s="10">
        <v>7</v>
      </c>
      <c r="BN16" s="10"/>
      <c r="BO16" s="10">
        <v>17</v>
      </c>
      <c r="BP16" s="10"/>
      <c r="BQ16" s="10"/>
      <c r="BR16" s="10">
        <v>8</v>
      </c>
      <c r="BS16" s="10">
        <v>9</v>
      </c>
      <c r="BT16" s="10"/>
      <c r="BU16" s="10"/>
      <c r="BV16" s="10"/>
      <c r="BW16" s="10">
        <v>18</v>
      </c>
      <c r="BX16" s="10"/>
      <c r="BY16" s="10"/>
      <c r="BZ16" s="10"/>
      <c r="CA16" s="10"/>
      <c r="CB16" s="10"/>
      <c r="CC16" s="10"/>
      <c r="CD16" s="10"/>
      <c r="CE16" s="10"/>
      <c r="CF16" s="10">
        <v>15</v>
      </c>
      <c r="CG16" s="10"/>
      <c r="CH16" s="10">
        <v>8</v>
      </c>
      <c r="CI16" s="10">
        <v>12</v>
      </c>
      <c r="CJ16" s="10"/>
      <c r="CK16" s="10">
        <v>9</v>
      </c>
      <c r="CL16" s="10"/>
      <c r="CM16" s="10"/>
      <c r="CN16" s="10"/>
      <c r="CO16" s="10">
        <v>6</v>
      </c>
      <c r="CP16" s="10"/>
      <c r="CQ16" s="10"/>
      <c r="CR16" s="10">
        <v>9</v>
      </c>
      <c r="CS16" s="10"/>
      <c r="CT16" s="10">
        <v>12</v>
      </c>
      <c r="CU16" s="10"/>
      <c r="CV16" s="10"/>
      <c r="CW16" s="10"/>
      <c r="CX16" s="10">
        <v>13</v>
      </c>
      <c r="CY16" s="12"/>
      <c r="CZ16" s="10">
        <v>377</v>
      </c>
      <c r="DA16" s="10">
        <v>136</v>
      </c>
      <c r="DB16" s="12"/>
      <c r="DC16" s="10">
        <v>3.0024999999999999</v>
      </c>
      <c r="DD16" s="10">
        <v>241</v>
      </c>
      <c r="DE16" s="10">
        <v>122</v>
      </c>
      <c r="DF16" s="10">
        <v>0</v>
      </c>
      <c r="DG16">
        <v>363</v>
      </c>
      <c r="DH16" s="12"/>
    </row>
    <row r="17" spans="1:112" x14ac:dyDescent="0.25">
      <c r="A17" s="11" t="s">
        <v>137</v>
      </c>
      <c r="B17" s="11" t="s">
        <v>138</v>
      </c>
      <c r="C17" s="11"/>
      <c r="D17" s="11"/>
      <c r="E17" s="11"/>
      <c r="F17" s="11"/>
      <c r="G17" s="11"/>
      <c r="H17" s="11">
        <v>15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2"/>
      <c r="CZ17" s="11">
        <v>15</v>
      </c>
      <c r="DA17" s="11">
        <v>0</v>
      </c>
      <c r="DB17" s="12"/>
      <c r="DC17" s="11">
        <v>0.1195</v>
      </c>
      <c r="DD17" s="11">
        <v>15</v>
      </c>
      <c r="DE17" s="11">
        <v>5</v>
      </c>
      <c r="DF17" s="11">
        <v>0</v>
      </c>
      <c r="DG17">
        <v>20</v>
      </c>
      <c r="DH17" s="12"/>
    </row>
    <row r="18" spans="1:112" x14ac:dyDescent="0.25">
      <c r="A18" s="10" t="s">
        <v>139</v>
      </c>
      <c r="B18" s="10" t="s">
        <v>140</v>
      </c>
      <c r="C18" s="10"/>
      <c r="D18" s="10"/>
      <c r="E18" s="10"/>
      <c r="F18" s="10"/>
      <c r="G18" s="10"/>
      <c r="H18" s="10"/>
      <c r="I18" s="10"/>
      <c r="J18" s="10">
        <v>18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2"/>
      <c r="CZ18" s="10">
        <v>18</v>
      </c>
      <c r="DA18" s="10">
        <v>0</v>
      </c>
      <c r="DB18" s="12"/>
      <c r="DC18" s="10">
        <v>0.1434</v>
      </c>
      <c r="DD18" s="10">
        <v>18</v>
      </c>
      <c r="DE18" s="10">
        <v>6</v>
      </c>
      <c r="DF18" s="10">
        <v>0</v>
      </c>
      <c r="DG18">
        <v>24</v>
      </c>
      <c r="DH18" s="12"/>
    </row>
    <row r="19" spans="1:112" x14ac:dyDescent="0.25">
      <c r="A19" s="11" t="s">
        <v>141</v>
      </c>
      <c r="B19" s="11" t="s">
        <v>142</v>
      </c>
      <c r="C19" s="11">
        <v>22</v>
      </c>
      <c r="D19" s="11"/>
      <c r="E19" s="11"/>
      <c r="F19" s="11">
        <v>16</v>
      </c>
      <c r="G19" s="11"/>
      <c r="H19" s="11"/>
      <c r="I19" s="11">
        <v>18</v>
      </c>
      <c r="J19" s="11">
        <v>18</v>
      </c>
      <c r="K19" s="11"/>
      <c r="L19" s="11">
        <v>18</v>
      </c>
      <c r="M19" s="11"/>
      <c r="N19" s="11"/>
      <c r="O19" s="11"/>
      <c r="P19" s="11"/>
      <c r="Q19" s="11">
        <v>18</v>
      </c>
      <c r="R19" s="11"/>
      <c r="S19" s="11">
        <v>17</v>
      </c>
      <c r="T19" s="11">
        <v>18</v>
      </c>
      <c r="U19" s="11"/>
      <c r="V19" s="11">
        <v>18</v>
      </c>
      <c r="W19" s="11">
        <v>22</v>
      </c>
      <c r="X19" s="11"/>
      <c r="Y19" s="11">
        <v>44</v>
      </c>
      <c r="Z19" s="11"/>
      <c r="AA19" s="11"/>
      <c r="AB19" s="11">
        <v>20</v>
      </c>
      <c r="AC19" s="11">
        <v>19</v>
      </c>
      <c r="AD19" s="11"/>
      <c r="AE19" s="11"/>
      <c r="AF19" s="11">
        <v>9</v>
      </c>
      <c r="AG19" s="11"/>
      <c r="AH19" s="11">
        <v>10</v>
      </c>
      <c r="AI19" s="11">
        <v>9</v>
      </c>
      <c r="AJ19" s="11">
        <v>17</v>
      </c>
      <c r="AK19" s="11"/>
      <c r="AL19" s="11"/>
      <c r="AM19" s="11"/>
      <c r="AN19" s="11">
        <v>6</v>
      </c>
      <c r="AO19" s="11"/>
      <c r="AP19" s="11">
        <v>16</v>
      </c>
      <c r="AQ19" s="11">
        <v>16</v>
      </c>
      <c r="AR19" s="11"/>
      <c r="AS19" s="11">
        <v>17</v>
      </c>
      <c r="AT19" s="11"/>
      <c r="AU19" s="11">
        <v>14</v>
      </c>
      <c r="AV19" s="11">
        <v>18</v>
      </c>
      <c r="AW19" s="11"/>
      <c r="AX19" s="11">
        <v>8</v>
      </c>
      <c r="AY19" s="11"/>
      <c r="AZ19" s="11">
        <v>9</v>
      </c>
      <c r="BA19" s="11"/>
      <c r="BB19" s="11"/>
      <c r="BC19" s="11"/>
      <c r="BD19" s="11"/>
      <c r="BE19" s="11"/>
      <c r="BF19" s="11">
        <v>9</v>
      </c>
      <c r="BG19" s="11">
        <v>7</v>
      </c>
      <c r="BH19" s="11"/>
      <c r="BI19" s="11">
        <v>9</v>
      </c>
      <c r="BJ19" s="11"/>
      <c r="BK19" s="11"/>
      <c r="BL19" s="11"/>
      <c r="BM19" s="11"/>
      <c r="BN19" s="11">
        <v>17</v>
      </c>
      <c r="BO19" s="11"/>
      <c r="BP19" s="11"/>
      <c r="BQ19" s="11"/>
      <c r="BR19" s="11"/>
      <c r="BS19" s="11"/>
      <c r="BT19" s="11"/>
      <c r="BU19" s="11"/>
      <c r="BV19" s="11"/>
      <c r="BW19" s="11">
        <v>18</v>
      </c>
      <c r="BX19" s="11"/>
      <c r="BY19" s="11"/>
      <c r="BZ19" s="11"/>
      <c r="CA19" s="11"/>
      <c r="CB19" s="11">
        <v>9</v>
      </c>
      <c r="CC19" s="11">
        <v>9</v>
      </c>
      <c r="CD19" s="11">
        <v>8</v>
      </c>
      <c r="CE19" s="11">
        <v>9</v>
      </c>
      <c r="CF19" s="11"/>
      <c r="CG19" s="11"/>
      <c r="CH19" s="11"/>
      <c r="CI19" s="11"/>
      <c r="CJ19" s="11">
        <v>9</v>
      </c>
      <c r="CK19" s="11">
        <v>9</v>
      </c>
      <c r="CL19" s="11"/>
      <c r="CM19" s="11"/>
      <c r="CN19" s="11"/>
      <c r="CO19" s="11"/>
      <c r="CP19" s="11">
        <v>9</v>
      </c>
      <c r="CQ19" s="11">
        <v>9</v>
      </c>
      <c r="CR19" s="11">
        <v>9</v>
      </c>
      <c r="CS19" s="11"/>
      <c r="CT19" s="11"/>
      <c r="CU19" s="11"/>
      <c r="CV19" s="11">
        <v>7</v>
      </c>
      <c r="CW19" s="11">
        <v>9</v>
      </c>
      <c r="CX19" s="11"/>
      <c r="CY19" s="12"/>
      <c r="CZ19" s="11">
        <v>573</v>
      </c>
      <c r="DA19" s="11">
        <v>131</v>
      </c>
      <c r="DB19" s="12"/>
      <c r="DC19" s="11">
        <v>4.5636000000000001</v>
      </c>
      <c r="DD19" s="11">
        <v>442</v>
      </c>
      <c r="DE19" s="11">
        <v>185</v>
      </c>
      <c r="DF19" s="11">
        <v>0</v>
      </c>
      <c r="DG19">
        <v>627</v>
      </c>
      <c r="DH19" s="12"/>
    </row>
    <row r="20" spans="1:112" x14ac:dyDescent="0.25">
      <c r="A20" s="10" t="s">
        <v>143</v>
      </c>
      <c r="B20" s="10" t="s">
        <v>144</v>
      </c>
      <c r="C20" s="10"/>
      <c r="D20" s="10"/>
      <c r="E20" s="10"/>
      <c r="F20" s="10"/>
      <c r="G20" s="10">
        <v>16</v>
      </c>
      <c r="H20" s="10"/>
      <c r="I20" s="10"/>
      <c r="J20" s="10"/>
      <c r="K20" s="10"/>
      <c r="L20" s="10">
        <v>18</v>
      </c>
      <c r="M20" s="10"/>
      <c r="N20" s="10"/>
      <c r="O20" s="10"/>
      <c r="P20" s="10"/>
      <c r="Q20" s="10"/>
      <c r="R20" s="10"/>
      <c r="S20" s="10">
        <v>17</v>
      </c>
      <c r="T20" s="10"/>
      <c r="U20" s="10"/>
      <c r="V20" s="10"/>
      <c r="W20" s="10">
        <v>22</v>
      </c>
      <c r="X20" s="10"/>
      <c r="Y20" s="10"/>
      <c r="Z20" s="10"/>
      <c r="AA20" s="10"/>
      <c r="AB20" s="10">
        <v>20</v>
      </c>
      <c r="AC20" s="10">
        <v>19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>
        <v>13</v>
      </c>
      <c r="AO20" s="10"/>
      <c r="AP20" s="10"/>
      <c r="AQ20" s="10"/>
      <c r="AR20" s="10"/>
      <c r="AS20" s="10"/>
      <c r="AT20" s="10">
        <v>2</v>
      </c>
      <c r="AU20" s="10">
        <v>14</v>
      </c>
      <c r="AV20" s="10">
        <v>18</v>
      </c>
      <c r="AW20" s="10"/>
      <c r="AX20" s="10"/>
      <c r="AY20" s="10">
        <v>8</v>
      </c>
      <c r="AZ20" s="10"/>
      <c r="BA20" s="10">
        <v>7</v>
      </c>
      <c r="BB20" s="10"/>
      <c r="BC20" s="10"/>
      <c r="BD20" s="10"/>
      <c r="BE20" s="10"/>
      <c r="BF20" s="10">
        <v>9</v>
      </c>
      <c r="BG20" s="10"/>
      <c r="BH20" s="10">
        <v>8</v>
      </c>
      <c r="BI20" s="10">
        <v>8</v>
      </c>
      <c r="BJ20" s="10">
        <v>8</v>
      </c>
      <c r="BK20" s="10"/>
      <c r="BL20" s="10"/>
      <c r="BM20" s="10"/>
      <c r="BN20" s="10">
        <v>0</v>
      </c>
      <c r="BO20" s="10"/>
      <c r="BP20" s="10"/>
      <c r="BQ20" s="10"/>
      <c r="BR20" s="10">
        <v>9</v>
      </c>
      <c r="BS20" s="10">
        <v>9</v>
      </c>
      <c r="BT20" s="10">
        <v>14</v>
      </c>
      <c r="BU20" s="10"/>
      <c r="BV20" s="10"/>
      <c r="BW20" s="10">
        <v>18</v>
      </c>
      <c r="BX20" s="10"/>
      <c r="BY20" s="10"/>
      <c r="BZ20" s="10"/>
      <c r="CA20" s="10">
        <v>15</v>
      </c>
      <c r="CB20" s="10"/>
      <c r="CC20" s="10"/>
      <c r="CD20" s="10"/>
      <c r="CE20" s="10"/>
      <c r="CF20" s="10">
        <v>16</v>
      </c>
      <c r="CG20" s="10"/>
      <c r="CH20" s="10">
        <v>8</v>
      </c>
      <c r="CI20" s="10"/>
      <c r="CJ20" s="10"/>
      <c r="CK20" s="10"/>
      <c r="CL20" s="10"/>
      <c r="CM20" s="10"/>
      <c r="CN20" s="10">
        <v>17</v>
      </c>
      <c r="CO20" s="10"/>
      <c r="CP20" s="10"/>
      <c r="CQ20" s="10"/>
      <c r="CR20" s="10"/>
      <c r="CS20" s="10"/>
      <c r="CT20" s="10"/>
      <c r="CU20" s="10">
        <v>8</v>
      </c>
      <c r="CV20" s="10"/>
      <c r="CW20" s="10"/>
      <c r="CX20" s="10"/>
      <c r="CY20" s="12"/>
      <c r="CZ20" s="10">
        <v>321</v>
      </c>
      <c r="DA20" s="10">
        <v>114</v>
      </c>
      <c r="DB20" s="12"/>
      <c r="DC20" s="10">
        <v>2.5565000000000002</v>
      </c>
      <c r="DD20" s="10">
        <v>207</v>
      </c>
      <c r="DE20" s="10">
        <v>103</v>
      </c>
      <c r="DF20" s="10">
        <v>0</v>
      </c>
      <c r="DG20">
        <f>310+9</f>
        <v>319</v>
      </c>
      <c r="DH20" s="12"/>
    </row>
    <row r="21" spans="1:112" x14ac:dyDescent="0.25">
      <c r="A21" s="11" t="s">
        <v>145</v>
      </c>
      <c r="B21" s="11" t="s">
        <v>146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2"/>
      <c r="CZ21" s="11">
        <v>0</v>
      </c>
      <c r="DA21" s="11">
        <v>0</v>
      </c>
      <c r="DB21" s="12"/>
      <c r="DC21" s="11">
        <v>0</v>
      </c>
      <c r="DD21" s="11">
        <v>0</v>
      </c>
      <c r="DE21" s="11">
        <v>0</v>
      </c>
      <c r="DF21" s="11">
        <v>0</v>
      </c>
      <c r="DG21">
        <v>0</v>
      </c>
      <c r="DH21" s="12"/>
    </row>
    <row r="22" spans="1:112" x14ac:dyDescent="0.25">
      <c r="A22" s="10" t="s">
        <v>147</v>
      </c>
      <c r="B22" s="10" t="s">
        <v>148</v>
      </c>
      <c r="C22" s="10">
        <v>22</v>
      </c>
      <c r="D22" s="10">
        <v>22</v>
      </c>
      <c r="E22" s="10"/>
      <c r="F22" s="10">
        <v>16</v>
      </c>
      <c r="G22" s="10"/>
      <c r="H22" s="10">
        <v>8</v>
      </c>
      <c r="I22" s="10"/>
      <c r="J22" s="10"/>
      <c r="K22" s="10"/>
      <c r="L22" s="10"/>
      <c r="M22" s="10"/>
      <c r="N22" s="10"/>
      <c r="O22" s="10"/>
      <c r="P22" s="10"/>
      <c r="Q22" s="10">
        <v>18</v>
      </c>
      <c r="R22" s="10">
        <v>12</v>
      </c>
      <c r="S22" s="10"/>
      <c r="T22" s="10">
        <v>18</v>
      </c>
      <c r="U22" s="10"/>
      <c r="V22" s="10">
        <v>18</v>
      </c>
      <c r="W22" s="10"/>
      <c r="X22" s="10">
        <v>19</v>
      </c>
      <c r="Y22" s="10">
        <v>22</v>
      </c>
      <c r="Z22" s="10">
        <v>18</v>
      </c>
      <c r="AA22" s="10"/>
      <c r="AB22" s="10">
        <v>20</v>
      </c>
      <c r="AC22" s="10">
        <v>19</v>
      </c>
      <c r="AD22" s="10"/>
      <c r="AE22" s="10">
        <v>20</v>
      </c>
      <c r="AF22" s="10">
        <v>9</v>
      </c>
      <c r="AG22" s="10">
        <v>10</v>
      </c>
      <c r="AH22" s="10">
        <v>10</v>
      </c>
      <c r="AI22" s="10"/>
      <c r="AJ22" s="10">
        <v>17</v>
      </c>
      <c r="AK22" s="10">
        <v>9</v>
      </c>
      <c r="AL22" s="10"/>
      <c r="AM22" s="10"/>
      <c r="AN22" s="10">
        <v>13</v>
      </c>
      <c r="AO22" s="10"/>
      <c r="AP22" s="10">
        <v>16</v>
      </c>
      <c r="AQ22" s="10">
        <v>16</v>
      </c>
      <c r="AR22" s="10">
        <v>27</v>
      </c>
      <c r="AS22" s="10"/>
      <c r="AT22" s="10"/>
      <c r="AU22" s="10"/>
      <c r="AV22" s="10">
        <v>7</v>
      </c>
      <c r="AW22" s="10"/>
      <c r="AX22" s="10"/>
      <c r="AY22" s="10"/>
      <c r="AZ22" s="10"/>
      <c r="BA22" s="10"/>
      <c r="BB22" s="10"/>
      <c r="BC22" s="10"/>
      <c r="BD22" s="10">
        <v>9</v>
      </c>
      <c r="BE22" s="10"/>
      <c r="BF22" s="10"/>
      <c r="BG22" s="10"/>
      <c r="BH22" s="10"/>
      <c r="BI22" s="10"/>
      <c r="BJ22" s="10"/>
      <c r="BK22" s="10"/>
      <c r="BL22" s="10">
        <v>9</v>
      </c>
      <c r="BM22" s="10"/>
      <c r="BN22" s="10">
        <v>43</v>
      </c>
      <c r="BO22" s="10"/>
      <c r="BP22" s="10"/>
      <c r="BQ22" s="10">
        <v>16</v>
      </c>
      <c r="BR22" s="10"/>
      <c r="BS22" s="10"/>
      <c r="BT22" s="10"/>
      <c r="BU22" s="10"/>
      <c r="BV22" s="10"/>
      <c r="BW22" s="10"/>
      <c r="BX22" s="10"/>
      <c r="BY22" s="10"/>
      <c r="BZ22" s="10">
        <v>15</v>
      </c>
      <c r="CA22" s="10">
        <v>16</v>
      </c>
      <c r="CB22" s="10">
        <v>9</v>
      </c>
      <c r="CC22" s="10">
        <v>9</v>
      </c>
      <c r="CD22" s="10">
        <v>8</v>
      </c>
      <c r="CE22" s="10">
        <v>8</v>
      </c>
      <c r="CF22" s="10">
        <v>8</v>
      </c>
      <c r="CG22" s="10"/>
      <c r="CH22" s="10">
        <v>16</v>
      </c>
      <c r="CI22" s="10">
        <v>0</v>
      </c>
      <c r="CJ22" s="10"/>
      <c r="CK22" s="10"/>
      <c r="CL22" s="10">
        <v>8</v>
      </c>
      <c r="CM22" s="10">
        <v>8</v>
      </c>
      <c r="CN22" s="10">
        <v>33</v>
      </c>
      <c r="CO22" s="10">
        <v>28</v>
      </c>
      <c r="CP22" s="10"/>
      <c r="CQ22" s="10">
        <v>18</v>
      </c>
      <c r="CR22" s="10">
        <v>9</v>
      </c>
      <c r="CS22" s="10">
        <v>8</v>
      </c>
      <c r="CT22" s="10">
        <v>0</v>
      </c>
      <c r="CU22" s="10">
        <v>7</v>
      </c>
      <c r="CV22" s="10"/>
      <c r="CW22" s="10">
        <v>18</v>
      </c>
      <c r="CX22" s="10">
        <v>13</v>
      </c>
      <c r="CY22" s="12"/>
      <c r="CZ22" s="10">
        <v>702</v>
      </c>
      <c r="DA22" s="10">
        <v>298</v>
      </c>
      <c r="DB22" s="12"/>
      <c r="DC22" s="10">
        <v>5.5910000000000002</v>
      </c>
      <c r="DD22" s="10">
        <v>404</v>
      </c>
      <c r="DE22" s="10">
        <v>226</v>
      </c>
      <c r="DF22" s="10">
        <v>0</v>
      </c>
      <c r="DG22">
        <f>630+8+7+10+16</f>
        <v>671</v>
      </c>
      <c r="DH22" s="12"/>
    </row>
    <row r="23" spans="1:112" x14ac:dyDescent="0.25">
      <c r="A23" s="11" t="s">
        <v>149</v>
      </c>
      <c r="B23" s="11" t="s">
        <v>150</v>
      </c>
      <c r="C23" s="11"/>
      <c r="D23" s="11">
        <v>22</v>
      </c>
      <c r="E23" s="11"/>
      <c r="F23" s="11"/>
      <c r="G23" s="11"/>
      <c r="H23" s="11"/>
      <c r="I23" s="11"/>
      <c r="J23" s="11"/>
      <c r="K23" s="11"/>
      <c r="L23" s="11">
        <v>18</v>
      </c>
      <c r="M23" s="11"/>
      <c r="N23" s="11"/>
      <c r="O23" s="11"/>
      <c r="P23" s="11"/>
      <c r="Q23" s="11"/>
      <c r="R23" s="11">
        <v>12</v>
      </c>
      <c r="S23" s="11">
        <v>9</v>
      </c>
      <c r="T23" s="11">
        <v>18</v>
      </c>
      <c r="U23" s="11"/>
      <c r="V23" s="11"/>
      <c r="W23" s="11"/>
      <c r="X23" s="11">
        <v>10</v>
      </c>
      <c r="Y23" s="11"/>
      <c r="Z23" s="11"/>
      <c r="AA23" s="11">
        <v>18</v>
      </c>
      <c r="AB23" s="11"/>
      <c r="AC23" s="11">
        <v>10</v>
      </c>
      <c r="AD23" s="11">
        <v>18</v>
      </c>
      <c r="AE23" s="11"/>
      <c r="AF23" s="11"/>
      <c r="AG23" s="11"/>
      <c r="AH23" s="11"/>
      <c r="AI23" s="11"/>
      <c r="AJ23" s="11"/>
      <c r="AK23" s="11">
        <v>17</v>
      </c>
      <c r="AL23" s="11">
        <v>5</v>
      </c>
      <c r="AM23" s="11"/>
      <c r="AN23" s="11">
        <v>7</v>
      </c>
      <c r="AO23" s="11">
        <v>15</v>
      </c>
      <c r="AP23" s="11"/>
      <c r="AQ23" s="11"/>
      <c r="AR23" s="11"/>
      <c r="AS23" s="11">
        <v>24</v>
      </c>
      <c r="AT23" s="11"/>
      <c r="AU23" s="11">
        <v>14</v>
      </c>
      <c r="AV23" s="11"/>
      <c r="AW23" s="11"/>
      <c r="AX23" s="11">
        <v>8</v>
      </c>
      <c r="AY23" s="11"/>
      <c r="AZ23" s="11"/>
      <c r="BA23" s="11">
        <v>7</v>
      </c>
      <c r="BB23" s="11"/>
      <c r="BC23" s="11">
        <v>7</v>
      </c>
      <c r="BD23" s="11"/>
      <c r="BE23" s="11">
        <v>7</v>
      </c>
      <c r="BF23" s="11">
        <v>9</v>
      </c>
      <c r="BG23" s="11"/>
      <c r="BH23" s="11">
        <v>8</v>
      </c>
      <c r="BI23" s="11"/>
      <c r="BJ23" s="11"/>
      <c r="BK23" s="11"/>
      <c r="BL23" s="11">
        <v>9</v>
      </c>
      <c r="BM23" s="11">
        <v>7</v>
      </c>
      <c r="BN23" s="11"/>
      <c r="BO23" s="11"/>
      <c r="BP23" s="11">
        <v>9</v>
      </c>
      <c r="BQ23" s="11">
        <v>16</v>
      </c>
      <c r="BR23" s="11"/>
      <c r="BS23" s="11"/>
      <c r="BT23" s="11">
        <v>15</v>
      </c>
      <c r="BU23" s="11"/>
      <c r="BV23" s="11"/>
      <c r="BW23" s="11"/>
      <c r="BX23" s="11">
        <v>14</v>
      </c>
      <c r="BY23" s="11">
        <v>15</v>
      </c>
      <c r="BZ23" s="11"/>
      <c r="CA23" s="11"/>
      <c r="CB23" s="11"/>
      <c r="CC23" s="11"/>
      <c r="CD23" s="11">
        <v>8</v>
      </c>
      <c r="CE23" s="11">
        <v>8</v>
      </c>
      <c r="CF23" s="11"/>
      <c r="CG23" s="11">
        <v>15</v>
      </c>
      <c r="CH23" s="11"/>
      <c r="CI23" s="11">
        <v>6</v>
      </c>
      <c r="CJ23" s="11"/>
      <c r="CK23" s="11"/>
      <c r="CL23" s="11">
        <v>8</v>
      </c>
      <c r="CM23" s="11">
        <v>8</v>
      </c>
      <c r="CN23" s="11">
        <v>17</v>
      </c>
      <c r="CO23" s="11">
        <v>14</v>
      </c>
      <c r="CP23" s="11"/>
      <c r="CQ23" s="11">
        <v>8</v>
      </c>
      <c r="CR23" s="11"/>
      <c r="CS23" s="11">
        <v>8</v>
      </c>
      <c r="CT23" s="11"/>
      <c r="CU23" s="11">
        <v>7</v>
      </c>
      <c r="CV23" s="11"/>
      <c r="CW23" s="11">
        <v>9</v>
      </c>
      <c r="CX23" s="11"/>
      <c r="CY23" s="12"/>
      <c r="CZ23" s="11">
        <v>464</v>
      </c>
      <c r="DA23" s="11">
        <v>185</v>
      </c>
      <c r="DB23" s="12"/>
      <c r="DC23" s="11">
        <v>3.6953999999999998</v>
      </c>
      <c r="DD23" s="11">
        <v>279</v>
      </c>
      <c r="DE23" s="11">
        <v>150</v>
      </c>
      <c r="DF23" s="11">
        <v>0</v>
      </c>
      <c r="DG23">
        <v>429</v>
      </c>
      <c r="DH23" s="12"/>
    </row>
    <row r="24" spans="1:112" x14ac:dyDescent="0.25">
      <c r="A24" s="10" t="s">
        <v>151</v>
      </c>
      <c r="B24" s="10" t="s">
        <v>152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>
        <v>18</v>
      </c>
      <c r="W24" s="10"/>
      <c r="X24" s="10"/>
      <c r="Y24" s="10"/>
      <c r="Z24" s="10">
        <v>18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>
        <v>16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v>17</v>
      </c>
      <c r="BP24" s="10"/>
      <c r="BQ24" s="10"/>
      <c r="BR24" s="10"/>
      <c r="BS24" s="10"/>
      <c r="BT24" s="10"/>
      <c r="BU24" s="10"/>
      <c r="BV24" s="10"/>
      <c r="BW24" s="10"/>
      <c r="BX24" s="10"/>
      <c r="BY24" s="10">
        <v>8</v>
      </c>
      <c r="BZ24" s="10"/>
      <c r="CA24" s="10"/>
      <c r="CB24" s="10"/>
      <c r="CC24" s="10">
        <v>9</v>
      </c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2"/>
      <c r="CZ24" s="10">
        <v>86</v>
      </c>
      <c r="DA24" s="10">
        <v>34</v>
      </c>
      <c r="DB24" s="12"/>
      <c r="DC24" s="10">
        <v>0.68489999999999995</v>
      </c>
      <c r="DD24" s="10">
        <v>52</v>
      </c>
      <c r="DE24" s="10">
        <v>28</v>
      </c>
      <c r="DF24" s="10">
        <v>0</v>
      </c>
      <c r="DG24">
        <v>80</v>
      </c>
      <c r="DH24" s="12"/>
    </row>
    <row r="25" spans="1:112" x14ac:dyDescent="0.25">
      <c r="A25" s="11" t="s">
        <v>153</v>
      </c>
      <c r="B25" s="11" t="s">
        <v>154</v>
      </c>
      <c r="C25" s="11"/>
      <c r="D25" s="11">
        <v>22</v>
      </c>
      <c r="E25" s="11">
        <v>24</v>
      </c>
      <c r="F25" s="11"/>
      <c r="G25" s="11"/>
      <c r="H25" s="11"/>
      <c r="I25" s="11"/>
      <c r="J25" s="11">
        <v>0</v>
      </c>
      <c r="K25" s="11"/>
      <c r="L25" s="11"/>
      <c r="M25" s="11">
        <v>18</v>
      </c>
      <c r="N25" s="11"/>
      <c r="O25" s="11"/>
      <c r="P25" s="11"/>
      <c r="Q25" s="11">
        <v>18</v>
      </c>
      <c r="R25" s="11"/>
      <c r="S25" s="11"/>
      <c r="T25" s="11">
        <v>18</v>
      </c>
      <c r="U25" s="11"/>
      <c r="V25" s="11"/>
      <c r="W25" s="11">
        <v>22</v>
      </c>
      <c r="X25" s="11"/>
      <c r="Y25" s="11">
        <v>22</v>
      </c>
      <c r="Z25" s="11">
        <v>18</v>
      </c>
      <c r="AA25" s="11"/>
      <c r="AB25" s="11"/>
      <c r="AC25" s="11"/>
      <c r="AD25" s="11">
        <v>18</v>
      </c>
      <c r="AE25" s="11"/>
      <c r="AF25" s="11">
        <v>9</v>
      </c>
      <c r="AG25" s="11">
        <v>10</v>
      </c>
      <c r="AH25" s="11"/>
      <c r="AI25" s="11">
        <v>9</v>
      </c>
      <c r="AJ25" s="11"/>
      <c r="AK25" s="11"/>
      <c r="AL25" s="11"/>
      <c r="AM25" s="11"/>
      <c r="AN25" s="11"/>
      <c r="AO25" s="11">
        <v>9</v>
      </c>
      <c r="AP25" s="11">
        <v>16</v>
      </c>
      <c r="AQ25" s="11">
        <v>16</v>
      </c>
      <c r="AR25" s="11">
        <v>18</v>
      </c>
      <c r="AS25" s="11"/>
      <c r="AT25" s="11"/>
      <c r="AU25" s="11"/>
      <c r="AV25" s="11"/>
      <c r="AW25" s="11">
        <v>14</v>
      </c>
      <c r="AX25" s="11"/>
      <c r="AY25" s="11"/>
      <c r="AZ25" s="11">
        <v>9</v>
      </c>
      <c r="BA25" s="11"/>
      <c r="BB25" s="11">
        <v>8</v>
      </c>
      <c r="BC25" s="11">
        <v>7</v>
      </c>
      <c r="BD25" s="11">
        <v>9</v>
      </c>
      <c r="BE25" s="11"/>
      <c r="BF25" s="11"/>
      <c r="BG25" s="11"/>
      <c r="BH25" s="11"/>
      <c r="BI25" s="11"/>
      <c r="BJ25" s="11"/>
      <c r="BK25" s="11">
        <v>8</v>
      </c>
      <c r="BL25" s="11">
        <v>9</v>
      </c>
      <c r="BM25" s="11"/>
      <c r="BN25" s="11"/>
      <c r="BO25" s="11"/>
      <c r="BP25" s="11">
        <v>18</v>
      </c>
      <c r="BQ25" s="11">
        <v>16</v>
      </c>
      <c r="BR25" s="11"/>
      <c r="BS25" s="11"/>
      <c r="BT25" s="11"/>
      <c r="BU25" s="11">
        <v>9</v>
      </c>
      <c r="BV25" s="11">
        <v>9</v>
      </c>
      <c r="BW25" s="11"/>
      <c r="BX25" s="11"/>
      <c r="BY25" s="11">
        <v>17</v>
      </c>
      <c r="BZ25" s="11"/>
      <c r="CA25" s="11"/>
      <c r="CB25" s="11"/>
      <c r="CC25" s="11"/>
      <c r="CD25" s="11">
        <v>8</v>
      </c>
      <c r="CE25" s="11">
        <v>8</v>
      </c>
      <c r="CF25" s="11"/>
      <c r="CG25" s="11"/>
      <c r="CH25" s="11"/>
      <c r="CI25" s="11"/>
      <c r="CJ25" s="11"/>
      <c r="CK25" s="11"/>
      <c r="CL25" s="11">
        <v>8</v>
      </c>
      <c r="CM25" s="11">
        <v>8</v>
      </c>
      <c r="CN25" s="11"/>
      <c r="CO25" s="11">
        <v>0</v>
      </c>
      <c r="CP25" s="11"/>
      <c r="CQ25" s="11"/>
      <c r="CR25" s="11"/>
      <c r="CS25" s="11"/>
      <c r="CT25" s="11">
        <v>0</v>
      </c>
      <c r="CU25" s="11"/>
      <c r="CV25" s="11">
        <v>7</v>
      </c>
      <c r="CW25" s="11">
        <v>9</v>
      </c>
      <c r="CX25" s="11">
        <v>13</v>
      </c>
      <c r="CY25" s="12"/>
      <c r="CZ25" s="11">
        <v>461</v>
      </c>
      <c r="DA25" s="11">
        <v>130</v>
      </c>
      <c r="DB25" s="12"/>
      <c r="DC25" s="11">
        <v>3.6716000000000002</v>
      </c>
      <c r="DD25" s="11">
        <v>331</v>
      </c>
      <c r="DE25" s="11">
        <v>149</v>
      </c>
      <c r="DF25" s="11">
        <v>0</v>
      </c>
      <c r="DG25">
        <f>480+8+10+8</f>
        <v>506</v>
      </c>
      <c r="DH25" s="12"/>
    </row>
    <row r="26" spans="1:112" x14ac:dyDescent="0.25">
      <c r="A26" s="10" t="s">
        <v>155</v>
      </c>
      <c r="B26" s="10" t="s">
        <v>156</v>
      </c>
      <c r="C26" s="10">
        <v>22</v>
      </c>
      <c r="D26" s="10">
        <v>22</v>
      </c>
      <c r="E26" s="10"/>
      <c r="F26" s="10"/>
      <c r="G26" s="10"/>
      <c r="H26" s="10"/>
      <c r="I26" s="10">
        <v>18</v>
      </c>
      <c r="J26" s="10"/>
      <c r="K26" s="10"/>
      <c r="L26" s="10"/>
      <c r="M26" s="10">
        <v>18</v>
      </c>
      <c r="N26" s="10">
        <v>18</v>
      </c>
      <c r="O26" s="10">
        <v>15</v>
      </c>
      <c r="P26" s="10"/>
      <c r="Q26" s="10">
        <v>18</v>
      </c>
      <c r="R26" s="10"/>
      <c r="S26" s="10">
        <v>17</v>
      </c>
      <c r="T26" s="10">
        <v>18</v>
      </c>
      <c r="U26" s="10">
        <v>16</v>
      </c>
      <c r="V26" s="10"/>
      <c r="W26" s="10"/>
      <c r="X26" s="10"/>
      <c r="Y26" s="10">
        <v>22</v>
      </c>
      <c r="Z26" s="10"/>
      <c r="AA26" s="10">
        <v>18</v>
      </c>
      <c r="AB26" s="10"/>
      <c r="AC26" s="10">
        <v>19</v>
      </c>
      <c r="AD26" s="10"/>
      <c r="AE26" s="10"/>
      <c r="AF26" s="10">
        <v>9</v>
      </c>
      <c r="AG26" s="10">
        <v>10</v>
      </c>
      <c r="AH26" s="10"/>
      <c r="AI26" s="10">
        <v>9</v>
      </c>
      <c r="AJ26" s="10"/>
      <c r="AK26" s="10"/>
      <c r="AL26" s="10"/>
      <c r="AM26" s="10">
        <v>14</v>
      </c>
      <c r="AN26" s="10"/>
      <c r="AO26" s="10"/>
      <c r="AP26" s="10">
        <v>9</v>
      </c>
      <c r="AQ26" s="10">
        <v>7</v>
      </c>
      <c r="AR26" s="10"/>
      <c r="AS26" s="10">
        <v>16</v>
      </c>
      <c r="AT26" s="10">
        <v>2</v>
      </c>
      <c r="AU26" s="10"/>
      <c r="AV26" s="10"/>
      <c r="AW26" s="10"/>
      <c r="AX26" s="10">
        <v>8</v>
      </c>
      <c r="AY26" s="10"/>
      <c r="AZ26" s="10">
        <v>9</v>
      </c>
      <c r="BA26" s="10"/>
      <c r="BB26" s="10">
        <v>8</v>
      </c>
      <c r="BC26" s="10"/>
      <c r="BD26" s="10">
        <v>9</v>
      </c>
      <c r="BE26" s="10"/>
      <c r="BF26" s="10">
        <v>9</v>
      </c>
      <c r="BG26" s="10">
        <v>7</v>
      </c>
      <c r="BH26" s="10"/>
      <c r="BI26" s="10"/>
      <c r="BJ26" s="10"/>
      <c r="BK26" s="10"/>
      <c r="BL26" s="10">
        <v>9</v>
      </c>
      <c r="BM26" s="10">
        <v>7</v>
      </c>
      <c r="BN26" s="10"/>
      <c r="BO26" s="10">
        <v>17</v>
      </c>
      <c r="BP26" s="10"/>
      <c r="BQ26" s="10"/>
      <c r="BR26" s="10"/>
      <c r="BS26" s="10"/>
      <c r="BT26" s="10">
        <v>15</v>
      </c>
      <c r="BU26" s="10"/>
      <c r="BV26" s="10"/>
      <c r="BW26" s="10">
        <v>18</v>
      </c>
      <c r="BX26" s="10"/>
      <c r="BY26" s="10"/>
      <c r="BZ26" s="10">
        <v>17</v>
      </c>
      <c r="CA26" s="10"/>
      <c r="CB26" s="10">
        <v>9</v>
      </c>
      <c r="CC26" s="10">
        <v>9</v>
      </c>
      <c r="CD26" s="10"/>
      <c r="CE26" s="10"/>
      <c r="CF26" s="10"/>
      <c r="CG26" s="10"/>
      <c r="CH26" s="10">
        <v>16</v>
      </c>
      <c r="CI26" s="10"/>
      <c r="CJ26" s="10">
        <v>9</v>
      </c>
      <c r="CK26" s="10">
        <v>9</v>
      </c>
      <c r="CL26" s="10"/>
      <c r="CM26" s="10"/>
      <c r="CN26" s="10">
        <v>17</v>
      </c>
      <c r="CO26" s="10"/>
      <c r="CP26" s="10">
        <v>17</v>
      </c>
      <c r="CQ26" s="10">
        <v>9</v>
      </c>
      <c r="CR26" s="10">
        <v>9</v>
      </c>
      <c r="CS26" s="10"/>
      <c r="CT26" s="10"/>
      <c r="CU26" s="10"/>
      <c r="CV26" s="10"/>
      <c r="CW26" s="10"/>
      <c r="CX26" s="10">
        <v>14</v>
      </c>
      <c r="CY26" s="12"/>
      <c r="CZ26" s="10">
        <v>568</v>
      </c>
      <c r="DA26" s="10">
        <v>185</v>
      </c>
      <c r="DB26" s="12"/>
      <c r="DC26" s="10">
        <v>4.5236999999999998</v>
      </c>
      <c r="DD26" s="10">
        <v>383</v>
      </c>
      <c r="DE26" s="10">
        <v>183</v>
      </c>
      <c r="DF26" s="10">
        <v>0</v>
      </c>
      <c r="DG26">
        <v>566</v>
      </c>
      <c r="DH26" s="12"/>
    </row>
    <row r="27" spans="1:112" x14ac:dyDescent="0.25">
      <c r="A27" s="11" t="s">
        <v>157</v>
      </c>
      <c r="B27" s="11" t="s">
        <v>158</v>
      </c>
      <c r="C27" s="11"/>
      <c r="D27" s="11"/>
      <c r="E27" s="11"/>
      <c r="F27" s="11"/>
      <c r="G27" s="11"/>
      <c r="H27" s="11"/>
      <c r="I27" s="11"/>
      <c r="J27" s="11"/>
      <c r="K27" s="11">
        <v>20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2"/>
      <c r="CZ27" s="11">
        <v>20</v>
      </c>
      <c r="DA27" s="11">
        <v>0</v>
      </c>
      <c r="DB27" s="12"/>
      <c r="DC27" s="11">
        <v>0.1593</v>
      </c>
      <c r="DD27" s="11">
        <v>20</v>
      </c>
      <c r="DE27" s="11">
        <v>6</v>
      </c>
      <c r="DF27" s="11">
        <v>0</v>
      </c>
      <c r="DG27">
        <v>26</v>
      </c>
      <c r="DH27" s="12"/>
    </row>
    <row r="28" spans="1:112" x14ac:dyDescent="0.25">
      <c r="A28" s="10" t="s">
        <v>159</v>
      </c>
      <c r="B28" s="10" t="s">
        <v>160</v>
      </c>
      <c r="C28" s="10"/>
      <c r="D28" s="10"/>
      <c r="E28" s="10"/>
      <c r="F28" s="10"/>
      <c r="G28" s="10"/>
      <c r="H28" s="10"/>
      <c r="I28" s="10"/>
      <c r="J28" s="10">
        <v>18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>
        <v>19</v>
      </c>
      <c r="Y28" s="10"/>
      <c r="Z28" s="10"/>
      <c r="AA28" s="10"/>
      <c r="AB28" s="10">
        <v>20</v>
      </c>
      <c r="AC28" s="10"/>
      <c r="AD28" s="10"/>
      <c r="AE28" s="10"/>
      <c r="AF28" s="10"/>
      <c r="AG28" s="10"/>
      <c r="AH28" s="10"/>
      <c r="AI28" s="10"/>
      <c r="AJ28" s="10">
        <v>17</v>
      </c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>
        <v>16</v>
      </c>
      <c r="BR28" s="10"/>
      <c r="BS28" s="10"/>
      <c r="BT28" s="10"/>
      <c r="BU28" s="10"/>
      <c r="BV28" s="10"/>
      <c r="BW28" s="10"/>
      <c r="BX28" s="10"/>
      <c r="BY28" s="10"/>
      <c r="BZ28" s="10">
        <v>8</v>
      </c>
      <c r="CA28" s="10"/>
      <c r="CB28" s="10"/>
      <c r="CC28" s="10"/>
      <c r="CD28" s="10"/>
      <c r="CE28" s="10"/>
      <c r="CF28" s="10">
        <v>8</v>
      </c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2"/>
      <c r="CZ28" s="10">
        <v>106</v>
      </c>
      <c r="DA28" s="10">
        <v>32</v>
      </c>
      <c r="DB28" s="12"/>
      <c r="DC28" s="10">
        <v>0.84419999999999995</v>
      </c>
      <c r="DD28" s="10">
        <v>74</v>
      </c>
      <c r="DE28" s="10">
        <v>34</v>
      </c>
      <c r="DF28" s="10">
        <v>0</v>
      </c>
      <c r="DG28">
        <v>108</v>
      </c>
      <c r="DH28" s="12"/>
    </row>
    <row r="29" spans="1:112" x14ac:dyDescent="0.25">
      <c r="A29" s="11" t="s">
        <v>161</v>
      </c>
      <c r="B29" s="11" t="s">
        <v>162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2"/>
      <c r="CZ29" s="11">
        <v>0</v>
      </c>
      <c r="DA29" s="11">
        <v>0</v>
      </c>
      <c r="DB29" s="12"/>
      <c r="DC29" s="11">
        <v>0</v>
      </c>
      <c r="DD29" s="11">
        <v>0</v>
      </c>
      <c r="DE29" s="11">
        <v>0</v>
      </c>
      <c r="DF29" s="11">
        <v>0</v>
      </c>
      <c r="DG29">
        <v>0</v>
      </c>
      <c r="DH29" s="12"/>
    </row>
    <row r="30" spans="1:112" x14ac:dyDescent="0.25">
      <c r="A30" s="10" t="s">
        <v>163</v>
      </c>
      <c r="B30" s="10" t="s">
        <v>164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>
        <v>8</v>
      </c>
      <c r="AY30" s="10"/>
      <c r="AZ30" s="10"/>
      <c r="BA30" s="10"/>
      <c r="BB30" s="10"/>
      <c r="BC30" s="10"/>
      <c r="BD30" s="10">
        <v>9</v>
      </c>
      <c r="BE30" s="10">
        <v>7</v>
      </c>
      <c r="BF30" s="10"/>
      <c r="BG30" s="10"/>
      <c r="BH30" s="10"/>
      <c r="BI30" s="10"/>
      <c r="BJ30" s="10"/>
      <c r="BK30" s="10"/>
      <c r="BL30" s="10">
        <v>9</v>
      </c>
      <c r="BM30" s="10">
        <v>7</v>
      </c>
      <c r="BN30" s="10">
        <v>17</v>
      </c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2"/>
      <c r="CZ30" s="10">
        <v>57</v>
      </c>
      <c r="DA30" s="10">
        <v>17</v>
      </c>
      <c r="DB30" s="12"/>
      <c r="DC30" s="10">
        <v>0.45400000000000001</v>
      </c>
      <c r="DD30" s="10">
        <v>40</v>
      </c>
      <c r="DE30" s="10">
        <v>18</v>
      </c>
      <c r="DF30" s="10">
        <v>0</v>
      </c>
      <c r="DG30">
        <v>58</v>
      </c>
      <c r="DH30" s="12"/>
    </row>
    <row r="31" spans="1:112" x14ac:dyDescent="0.25">
      <c r="A31" s="11" t="s">
        <v>165</v>
      </c>
      <c r="B31" s="11" t="s">
        <v>166</v>
      </c>
      <c r="C31" s="11"/>
      <c r="D31" s="11"/>
      <c r="E31" s="11"/>
      <c r="F31" s="11">
        <v>16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>
        <v>18</v>
      </c>
      <c r="W31" s="11"/>
      <c r="X31" s="11"/>
      <c r="Y31" s="11"/>
      <c r="Z31" s="11"/>
      <c r="AA31" s="11"/>
      <c r="AB31" s="11"/>
      <c r="AC31" s="11">
        <v>19</v>
      </c>
      <c r="AD31" s="11">
        <v>18</v>
      </c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>
        <v>16</v>
      </c>
      <c r="AR31" s="11"/>
      <c r="AS31" s="11">
        <v>8</v>
      </c>
      <c r="AT31" s="11"/>
      <c r="AU31" s="11"/>
      <c r="AV31" s="11"/>
      <c r="AW31" s="11"/>
      <c r="AX31" s="11"/>
      <c r="AY31" s="11"/>
      <c r="AZ31" s="11"/>
      <c r="BA31" s="11"/>
      <c r="BB31" s="11"/>
      <c r="BC31" s="11">
        <v>7</v>
      </c>
      <c r="BD31" s="11"/>
      <c r="BE31" s="11">
        <v>7</v>
      </c>
      <c r="BF31" s="11"/>
      <c r="BG31" s="11"/>
      <c r="BH31" s="11"/>
      <c r="BI31" s="11">
        <v>8</v>
      </c>
      <c r="BJ31" s="11"/>
      <c r="BK31" s="11">
        <v>8</v>
      </c>
      <c r="BL31" s="11"/>
      <c r="BM31" s="11"/>
      <c r="BN31" s="11"/>
      <c r="BO31" s="11">
        <v>9</v>
      </c>
      <c r="BP31" s="11"/>
      <c r="BQ31" s="11"/>
      <c r="BR31" s="11">
        <v>8</v>
      </c>
      <c r="BS31" s="11">
        <v>9</v>
      </c>
      <c r="BT31" s="11"/>
      <c r="BU31" s="11"/>
      <c r="BV31" s="11"/>
      <c r="BW31" s="11"/>
      <c r="BX31" s="11">
        <v>14</v>
      </c>
      <c r="BY31" s="11"/>
      <c r="BZ31" s="11">
        <v>15</v>
      </c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>
        <v>17</v>
      </c>
      <c r="CQ31" s="11"/>
      <c r="CR31" s="11"/>
      <c r="CS31" s="11">
        <v>8</v>
      </c>
      <c r="CT31" s="11"/>
      <c r="CU31" s="11"/>
      <c r="CV31" s="11"/>
      <c r="CW31" s="11"/>
      <c r="CX31" s="11"/>
      <c r="CY31" s="12"/>
      <c r="CZ31" s="11">
        <v>205</v>
      </c>
      <c r="DA31" s="11">
        <v>80</v>
      </c>
      <c r="DB31" s="12"/>
      <c r="DC31" s="11">
        <v>1.6327</v>
      </c>
      <c r="DD31" s="11">
        <v>125</v>
      </c>
      <c r="DE31" s="11">
        <v>66</v>
      </c>
      <c r="DF31" s="11">
        <v>0</v>
      </c>
      <c r="DG31">
        <v>191</v>
      </c>
      <c r="DH31" s="12"/>
    </row>
    <row r="32" spans="1:112" x14ac:dyDescent="0.25">
      <c r="A32" s="10" t="s">
        <v>167</v>
      </c>
      <c r="B32" s="10" t="s">
        <v>168</v>
      </c>
      <c r="C32" s="10"/>
      <c r="D32" s="10"/>
      <c r="E32" s="10"/>
      <c r="F32" s="10"/>
      <c r="G32" s="10"/>
      <c r="H32" s="10"/>
      <c r="I32" s="10"/>
      <c r="J32" s="10"/>
      <c r="K32" s="10">
        <v>20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2"/>
      <c r="CZ32" s="10">
        <v>20</v>
      </c>
      <c r="DA32" s="10">
        <v>0</v>
      </c>
      <c r="DB32" s="12"/>
      <c r="DC32" s="10">
        <v>0.1593</v>
      </c>
      <c r="DD32" s="10">
        <v>20</v>
      </c>
      <c r="DE32" s="10">
        <v>6</v>
      </c>
      <c r="DF32" s="10">
        <v>0</v>
      </c>
      <c r="DG32">
        <v>26</v>
      </c>
      <c r="DH32" s="12"/>
    </row>
    <row r="33" spans="1:112" x14ac:dyDescent="0.25">
      <c r="A33" s="11" t="s">
        <v>169</v>
      </c>
      <c r="B33" s="11" t="s">
        <v>170</v>
      </c>
      <c r="C33" s="11"/>
      <c r="D33" s="11"/>
      <c r="E33" s="11"/>
      <c r="F33" s="11"/>
      <c r="G33" s="11"/>
      <c r="H33" s="11"/>
      <c r="I33" s="11"/>
      <c r="J33" s="11">
        <v>18</v>
      </c>
      <c r="K33" s="11"/>
      <c r="L33" s="11"/>
      <c r="M33" s="11"/>
      <c r="N33" s="11"/>
      <c r="O33" s="11"/>
      <c r="P33" s="11">
        <v>18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2"/>
      <c r="CZ33" s="11">
        <v>36</v>
      </c>
      <c r="DA33" s="11">
        <v>0</v>
      </c>
      <c r="DB33" s="12"/>
      <c r="DC33" s="11">
        <v>0.28670000000000001</v>
      </c>
      <c r="DD33" s="11">
        <v>36</v>
      </c>
      <c r="DE33" s="11">
        <v>12</v>
      </c>
      <c r="DF33" s="11">
        <v>0</v>
      </c>
      <c r="DG33">
        <v>48</v>
      </c>
      <c r="DH33" s="12"/>
    </row>
    <row r="34" spans="1:112" x14ac:dyDescent="0.25">
      <c r="A34" s="10" t="s">
        <v>171</v>
      </c>
      <c r="B34" s="10" t="s">
        <v>172</v>
      </c>
      <c r="C34" s="10"/>
      <c r="D34" s="10"/>
      <c r="E34" s="10"/>
      <c r="F34" s="10"/>
      <c r="G34" s="10">
        <v>16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2"/>
      <c r="CZ34" s="10">
        <v>16</v>
      </c>
      <c r="DA34" s="10">
        <v>0</v>
      </c>
      <c r="DB34" s="12"/>
      <c r="DC34" s="10">
        <v>0.12740000000000001</v>
      </c>
      <c r="DD34" s="10">
        <v>16</v>
      </c>
      <c r="DE34" s="10">
        <v>5</v>
      </c>
      <c r="DF34" s="10">
        <v>0</v>
      </c>
      <c r="DG34">
        <v>21</v>
      </c>
      <c r="DH34" s="12"/>
    </row>
    <row r="35" spans="1:112" x14ac:dyDescent="0.25">
      <c r="A35" s="11" t="s">
        <v>173</v>
      </c>
      <c r="B35" s="11" t="s">
        <v>174</v>
      </c>
      <c r="C35" s="11"/>
      <c r="D35" s="11"/>
      <c r="E35" s="11"/>
      <c r="F35" s="11">
        <v>16</v>
      </c>
      <c r="G35" s="11"/>
      <c r="H35" s="11">
        <v>15</v>
      </c>
      <c r="I35" s="11">
        <v>18</v>
      </c>
      <c r="J35" s="11"/>
      <c r="K35" s="11"/>
      <c r="L35" s="11">
        <v>18</v>
      </c>
      <c r="M35" s="11"/>
      <c r="N35" s="11"/>
      <c r="O35" s="11"/>
      <c r="P35" s="11"/>
      <c r="Q35" s="11"/>
      <c r="R35" s="11">
        <v>12</v>
      </c>
      <c r="S35" s="11"/>
      <c r="T35" s="11"/>
      <c r="U35" s="11">
        <v>16</v>
      </c>
      <c r="V35" s="11"/>
      <c r="W35" s="11"/>
      <c r="X35" s="11"/>
      <c r="Y35" s="11"/>
      <c r="Z35" s="11"/>
      <c r="AA35" s="11"/>
      <c r="AB35" s="11"/>
      <c r="AC35" s="11"/>
      <c r="AD35" s="11">
        <v>18</v>
      </c>
      <c r="AE35" s="11">
        <v>20</v>
      </c>
      <c r="AF35" s="11"/>
      <c r="AG35" s="11"/>
      <c r="AH35" s="11"/>
      <c r="AI35" s="11">
        <v>9</v>
      </c>
      <c r="AJ35" s="11"/>
      <c r="AK35" s="11"/>
      <c r="AL35" s="11">
        <v>10</v>
      </c>
      <c r="AM35" s="11"/>
      <c r="AN35" s="11"/>
      <c r="AO35" s="11">
        <v>8</v>
      </c>
      <c r="AP35" s="11"/>
      <c r="AQ35" s="11">
        <v>16</v>
      </c>
      <c r="AR35" s="11"/>
      <c r="AS35" s="11"/>
      <c r="AT35" s="11"/>
      <c r="AU35" s="11"/>
      <c r="AV35" s="11"/>
      <c r="AW35" s="11"/>
      <c r="AX35" s="11"/>
      <c r="AY35" s="11">
        <v>8</v>
      </c>
      <c r="AZ35" s="11">
        <v>9</v>
      </c>
      <c r="BA35" s="11"/>
      <c r="BB35" s="11"/>
      <c r="BC35" s="11"/>
      <c r="BD35" s="11"/>
      <c r="BE35" s="11"/>
      <c r="BF35" s="11"/>
      <c r="BG35" s="11"/>
      <c r="BH35" s="11"/>
      <c r="BI35" s="11">
        <v>8</v>
      </c>
      <c r="BJ35" s="11">
        <v>8</v>
      </c>
      <c r="BK35" s="11"/>
      <c r="BL35" s="11"/>
      <c r="BM35" s="11"/>
      <c r="BN35" s="11"/>
      <c r="BO35" s="11"/>
      <c r="BP35" s="11"/>
      <c r="BQ35" s="11">
        <v>16</v>
      </c>
      <c r="BR35" s="11"/>
      <c r="BS35" s="11"/>
      <c r="BT35" s="11"/>
      <c r="BU35" s="11">
        <v>9</v>
      </c>
      <c r="BV35" s="11">
        <v>9</v>
      </c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>
        <v>15</v>
      </c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2"/>
      <c r="CZ35" s="11">
        <v>258</v>
      </c>
      <c r="DA35" s="11">
        <v>49</v>
      </c>
      <c r="DB35" s="12"/>
      <c r="DC35" s="11">
        <v>2.0548000000000002</v>
      </c>
      <c r="DD35" s="11">
        <v>209</v>
      </c>
      <c r="DE35" s="11">
        <v>83</v>
      </c>
      <c r="DF35" s="11">
        <v>0</v>
      </c>
      <c r="DG35">
        <v>292</v>
      </c>
      <c r="DH35" s="12"/>
    </row>
    <row r="36" spans="1:112" x14ac:dyDescent="0.25">
      <c r="A36" s="10" t="s">
        <v>175</v>
      </c>
      <c r="B36" s="10" t="s">
        <v>176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>
        <v>17</v>
      </c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>
        <v>15</v>
      </c>
      <c r="CB36" s="10"/>
      <c r="CC36" s="10"/>
      <c r="CD36" s="10"/>
      <c r="CE36" s="10"/>
      <c r="CF36" s="10"/>
      <c r="CG36" s="10"/>
      <c r="CH36" s="10"/>
      <c r="CI36" s="10">
        <v>12</v>
      </c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2"/>
      <c r="CZ36" s="10">
        <v>44</v>
      </c>
      <c r="DA36" s="10">
        <v>44</v>
      </c>
      <c r="DB36" s="12"/>
      <c r="DC36" s="10">
        <v>0.35039999999999999</v>
      </c>
      <c r="DD36" s="10">
        <v>0</v>
      </c>
      <c r="DE36" s="10">
        <v>14</v>
      </c>
      <c r="DF36" s="10">
        <v>0</v>
      </c>
      <c r="DG36">
        <v>14</v>
      </c>
      <c r="DH36" s="12"/>
    </row>
    <row r="37" spans="1:112" x14ac:dyDescent="0.25">
      <c r="A37" s="11" t="s">
        <v>177</v>
      </c>
      <c r="B37" s="11" t="s">
        <v>178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>
        <v>8</v>
      </c>
      <c r="AZ37" s="11"/>
      <c r="BA37" s="11"/>
      <c r="BB37" s="11"/>
      <c r="BC37" s="11"/>
      <c r="BD37" s="11"/>
      <c r="BE37" s="11">
        <v>0</v>
      </c>
      <c r="BF37" s="11"/>
      <c r="BG37" s="11"/>
      <c r="BH37" s="11"/>
      <c r="BI37" s="11">
        <v>8</v>
      </c>
      <c r="BJ37" s="11"/>
      <c r="BK37" s="11">
        <v>8</v>
      </c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2"/>
      <c r="CZ37" s="11">
        <v>24</v>
      </c>
      <c r="DA37" s="11">
        <v>0</v>
      </c>
      <c r="DB37" s="12"/>
      <c r="DC37" s="11">
        <v>0.19109999999999999</v>
      </c>
      <c r="DD37" s="11">
        <v>24</v>
      </c>
      <c r="DE37" s="11">
        <v>8</v>
      </c>
      <c r="DF37" s="11">
        <v>0</v>
      </c>
      <c r="DG37">
        <f>32+4</f>
        <v>36</v>
      </c>
      <c r="DH37" s="12"/>
    </row>
    <row r="38" spans="1:112" x14ac:dyDescent="0.25">
      <c r="A38" s="10" t="s">
        <v>179</v>
      </c>
      <c r="B38" s="10" t="s">
        <v>180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>
        <v>8</v>
      </c>
      <c r="BJ38" s="10">
        <v>8</v>
      </c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2"/>
      <c r="CZ38" s="10">
        <v>16</v>
      </c>
      <c r="DA38" s="10">
        <v>0</v>
      </c>
      <c r="DB38" s="12"/>
      <c r="DC38" s="10">
        <v>0.12740000000000001</v>
      </c>
      <c r="DD38" s="10">
        <v>16</v>
      </c>
      <c r="DE38" s="10">
        <v>5</v>
      </c>
      <c r="DF38" s="10">
        <v>0</v>
      </c>
      <c r="DG38">
        <v>21</v>
      </c>
      <c r="DH38" s="12"/>
    </row>
    <row r="39" spans="1:112" x14ac:dyDescent="0.25">
      <c r="A39" s="11" t="s">
        <v>181</v>
      </c>
      <c r="B39" s="11" t="s">
        <v>182</v>
      </c>
      <c r="C39" s="11"/>
      <c r="D39" s="11">
        <v>22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15</v>
      </c>
      <c r="P39" s="11"/>
      <c r="Q39" s="11"/>
      <c r="R39" s="11"/>
      <c r="S39" s="11">
        <v>17</v>
      </c>
      <c r="T39" s="11"/>
      <c r="U39" s="11">
        <v>16</v>
      </c>
      <c r="V39" s="11"/>
      <c r="W39" s="11"/>
      <c r="X39" s="11"/>
      <c r="Y39" s="11"/>
      <c r="Z39" s="11"/>
      <c r="AA39" s="11">
        <v>18</v>
      </c>
      <c r="AB39" s="11">
        <v>20</v>
      </c>
      <c r="AC39" s="11"/>
      <c r="AD39" s="11"/>
      <c r="AE39" s="11"/>
      <c r="AF39" s="11"/>
      <c r="AG39" s="11"/>
      <c r="AH39" s="11"/>
      <c r="AI39" s="11"/>
      <c r="AJ39" s="11">
        <v>17</v>
      </c>
      <c r="AK39" s="11"/>
      <c r="AL39" s="11"/>
      <c r="AM39" s="11"/>
      <c r="AN39" s="11"/>
      <c r="AO39" s="11"/>
      <c r="AP39" s="11">
        <v>16</v>
      </c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>
        <v>8</v>
      </c>
      <c r="BC39" s="11"/>
      <c r="BD39" s="11"/>
      <c r="BE39" s="11">
        <v>7</v>
      </c>
      <c r="BF39" s="11"/>
      <c r="BG39" s="11"/>
      <c r="BH39" s="11"/>
      <c r="BI39" s="11"/>
      <c r="BJ39" s="11"/>
      <c r="BK39" s="11"/>
      <c r="BL39" s="11"/>
      <c r="BM39" s="11"/>
      <c r="BN39" s="11">
        <v>17</v>
      </c>
      <c r="BO39" s="11"/>
      <c r="BP39" s="11"/>
      <c r="BQ39" s="11"/>
      <c r="BR39" s="11">
        <v>8</v>
      </c>
      <c r="BS39" s="11"/>
      <c r="BT39" s="11"/>
      <c r="BU39" s="11"/>
      <c r="BV39" s="11"/>
      <c r="BW39" s="11">
        <v>18</v>
      </c>
      <c r="BX39" s="11"/>
      <c r="BY39" s="11"/>
      <c r="BZ39" s="11"/>
      <c r="CA39" s="11">
        <v>14</v>
      </c>
      <c r="CB39" s="11"/>
      <c r="CC39" s="11"/>
      <c r="CD39" s="11"/>
      <c r="CE39" s="11"/>
      <c r="CF39" s="11"/>
      <c r="CG39" s="11"/>
      <c r="CH39" s="11"/>
      <c r="CI39" s="11">
        <v>6</v>
      </c>
      <c r="CJ39" s="11"/>
      <c r="CK39" s="11">
        <v>9</v>
      </c>
      <c r="CL39" s="11"/>
      <c r="CM39" s="11"/>
      <c r="CN39" s="11"/>
      <c r="CO39" s="11"/>
      <c r="CP39" s="11"/>
      <c r="CQ39" s="11"/>
      <c r="CR39" s="11">
        <v>9</v>
      </c>
      <c r="CS39" s="11"/>
      <c r="CT39" s="11">
        <v>12</v>
      </c>
      <c r="CU39" s="11"/>
      <c r="CV39" s="11"/>
      <c r="CW39" s="11"/>
      <c r="CX39" s="11"/>
      <c r="CY39" s="12"/>
      <c r="CZ39" s="11">
        <v>249</v>
      </c>
      <c r="DA39" s="11">
        <v>93</v>
      </c>
      <c r="DB39" s="12"/>
      <c r="DC39" s="11">
        <v>1.9831000000000001</v>
      </c>
      <c r="DD39" s="11">
        <v>156</v>
      </c>
      <c r="DE39" s="11">
        <v>80</v>
      </c>
      <c r="DF39" s="11">
        <v>0</v>
      </c>
      <c r="DG39">
        <v>236</v>
      </c>
      <c r="DH39" s="12"/>
    </row>
    <row r="40" spans="1:112" x14ac:dyDescent="0.25">
      <c r="A40" s="10" t="s">
        <v>183</v>
      </c>
      <c r="B40" s="10" t="s">
        <v>184</v>
      </c>
      <c r="C40" s="10"/>
      <c r="D40" s="10"/>
      <c r="E40" s="10"/>
      <c r="F40" s="10"/>
      <c r="G40" s="10"/>
      <c r="H40" s="10"/>
      <c r="I40" s="10"/>
      <c r="J40" s="10"/>
      <c r="K40" s="10">
        <v>20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>
        <v>19</v>
      </c>
      <c r="Y40" s="10"/>
      <c r="Z40" s="10"/>
      <c r="AA40" s="10"/>
      <c r="AB40" s="10"/>
      <c r="AC40" s="10">
        <v>19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2"/>
      <c r="CZ40" s="10">
        <v>58</v>
      </c>
      <c r="DA40" s="10">
        <v>0</v>
      </c>
      <c r="DB40" s="12"/>
      <c r="DC40" s="10">
        <v>0.46189999999999998</v>
      </c>
      <c r="DD40" s="10">
        <v>58</v>
      </c>
      <c r="DE40" s="10">
        <v>19</v>
      </c>
      <c r="DF40" s="10">
        <v>0</v>
      </c>
      <c r="DG40">
        <v>77</v>
      </c>
      <c r="DH40" s="12"/>
    </row>
    <row r="41" spans="1:112" x14ac:dyDescent="0.25">
      <c r="A41" s="11" t="s">
        <v>185</v>
      </c>
      <c r="B41" s="11" t="s">
        <v>186</v>
      </c>
      <c r="C41" s="11"/>
      <c r="D41" s="11"/>
      <c r="E41" s="11"/>
      <c r="F41" s="11"/>
      <c r="G41" s="11"/>
      <c r="H41" s="11"/>
      <c r="I41" s="11">
        <v>18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2"/>
      <c r="CZ41" s="11">
        <v>18</v>
      </c>
      <c r="DA41" s="11">
        <v>0</v>
      </c>
      <c r="DB41" s="12"/>
      <c r="DC41" s="11">
        <v>0.1434</v>
      </c>
      <c r="DD41" s="11">
        <v>18</v>
      </c>
      <c r="DE41" s="11">
        <v>6</v>
      </c>
      <c r="DF41" s="11">
        <v>0</v>
      </c>
      <c r="DG41">
        <v>24</v>
      </c>
      <c r="DH41" s="12"/>
    </row>
    <row r="42" spans="1:112" x14ac:dyDescent="0.25">
      <c r="A42" s="10" t="s">
        <v>187</v>
      </c>
      <c r="B42" s="10" t="s">
        <v>188</v>
      </c>
      <c r="C42" s="10"/>
      <c r="D42" s="10"/>
      <c r="E42" s="10">
        <v>24</v>
      </c>
      <c r="F42" s="10">
        <v>16</v>
      </c>
      <c r="G42" s="10"/>
      <c r="H42" s="10"/>
      <c r="I42" s="10"/>
      <c r="J42" s="10"/>
      <c r="K42" s="10"/>
      <c r="L42" s="10"/>
      <c r="M42" s="10"/>
      <c r="N42" s="10">
        <v>18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2"/>
      <c r="CZ42" s="10">
        <v>58</v>
      </c>
      <c r="DA42" s="10">
        <v>0</v>
      </c>
      <c r="DB42" s="12"/>
      <c r="DC42" s="10">
        <v>0.46189999999999998</v>
      </c>
      <c r="DD42" s="10">
        <v>58</v>
      </c>
      <c r="DE42" s="10">
        <v>19</v>
      </c>
      <c r="DF42" s="10">
        <v>0</v>
      </c>
      <c r="DG42">
        <v>77</v>
      </c>
      <c r="DH42" s="12"/>
    </row>
    <row r="43" spans="1:112" x14ac:dyDescent="0.25">
      <c r="A43" s="11" t="s">
        <v>189</v>
      </c>
      <c r="B43" s="11" t="s">
        <v>190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>
        <v>18</v>
      </c>
      <c r="W43" s="11"/>
      <c r="X43" s="11"/>
      <c r="Y43" s="11"/>
      <c r="Z43" s="11"/>
      <c r="AA43" s="11"/>
      <c r="AB43" s="11"/>
      <c r="AC43" s="11"/>
      <c r="AD43" s="11">
        <v>0</v>
      </c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>
        <v>9</v>
      </c>
      <c r="AS43" s="11"/>
      <c r="AT43" s="11"/>
      <c r="AU43" s="11"/>
      <c r="AV43" s="11"/>
      <c r="AW43" s="11">
        <v>15</v>
      </c>
      <c r="AX43" s="11">
        <v>8</v>
      </c>
      <c r="AY43" s="11"/>
      <c r="AZ43" s="11"/>
      <c r="BA43" s="11"/>
      <c r="BB43" s="11">
        <v>8</v>
      </c>
      <c r="BC43" s="11"/>
      <c r="BD43" s="11">
        <v>9</v>
      </c>
      <c r="BE43" s="11">
        <v>7</v>
      </c>
      <c r="BF43" s="11"/>
      <c r="BG43" s="11"/>
      <c r="BH43" s="11"/>
      <c r="BI43" s="11">
        <v>8</v>
      </c>
      <c r="BJ43" s="11"/>
      <c r="BK43" s="11">
        <v>8</v>
      </c>
      <c r="BL43" s="11"/>
      <c r="BM43" s="11"/>
      <c r="BN43" s="11"/>
      <c r="BO43" s="11"/>
      <c r="BP43" s="11">
        <v>18</v>
      </c>
      <c r="BQ43" s="11"/>
      <c r="BR43" s="11"/>
      <c r="BS43" s="11"/>
      <c r="BT43" s="11"/>
      <c r="BU43" s="11">
        <v>9</v>
      </c>
      <c r="BV43" s="11">
        <v>8</v>
      </c>
      <c r="BW43" s="11"/>
      <c r="BX43" s="11"/>
      <c r="BY43" s="11">
        <v>8</v>
      </c>
      <c r="BZ43" s="11"/>
      <c r="CA43" s="11"/>
      <c r="CB43" s="11"/>
      <c r="CC43" s="11"/>
      <c r="CD43" s="11">
        <v>7</v>
      </c>
      <c r="CE43" s="11">
        <v>8</v>
      </c>
      <c r="CF43" s="11">
        <v>7</v>
      </c>
      <c r="CG43" s="11"/>
      <c r="CH43" s="11"/>
      <c r="CI43" s="11"/>
      <c r="CJ43" s="11">
        <v>9</v>
      </c>
      <c r="CK43" s="11">
        <v>9</v>
      </c>
      <c r="CL43" s="11">
        <v>0</v>
      </c>
      <c r="CM43" s="11"/>
      <c r="CN43" s="11">
        <v>16</v>
      </c>
      <c r="CO43" s="11">
        <v>14</v>
      </c>
      <c r="CP43" s="11"/>
      <c r="CQ43" s="11">
        <v>9</v>
      </c>
      <c r="CR43" s="11"/>
      <c r="CS43" s="11">
        <v>8</v>
      </c>
      <c r="CT43" s="11"/>
      <c r="CU43" s="11"/>
      <c r="CV43" s="11"/>
      <c r="CW43" s="11"/>
      <c r="CX43" s="11">
        <v>13</v>
      </c>
      <c r="CY43" s="12"/>
      <c r="CZ43" s="11">
        <v>233</v>
      </c>
      <c r="DA43" s="11">
        <v>143</v>
      </c>
      <c r="DB43" s="12"/>
      <c r="DC43" s="11">
        <v>1.8556999999999999</v>
      </c>
      <c r="DD43" s="11">
        <v>90</v>
      </c>
      <c r="DE43" s="11">
        <v>75</v>
      </c>
      <c r="DF43" s="11">
        <v>0</v>
      </c>
      <c r="DG43">
        <f>165+4+5</f>
        <v>174</v>
      </c>
      <c r="DH43" s="12"/>
    </row>
    <row r="44" spans="1:112" x14ac:dyDescent="0.25">
      <c r="A44" s="10" t="s">
        <v>191</v>
      </c>
      <c r="B44" s="10" t="s">
        <v>192</v>
      </c>
      <c r="C44" s="10"/>
      <c r="D44" s="10"/>
      <c r="E44" s="10">
        <v>24</v>
      </c>
      <c r="F44" s="10"/>
      <c r="G44" s="10"/>
      <c r="H44" s="10"/>
      <c r="I44" s="10">
        <v>18</v>
      </c>
      <c r="J44" s="10">
        <v>18</v>
      </c>
      <c r="K44" s="10"/>
      <c r="L44" s="10"/>
      <c r="M44" s="10"/>
      <c r="N44" s="10">
        <v>18</v>
      </c>
      <c r="O44" s="10"/>
      <c r="P44" s="10"/>
      <c r="Q44" s="10"/>
      <c r="R44" s="10">
        <v>12</v>
      </c>
      <c r="S44" s="10"/>
      <c r="T44" s="10"/>
      <c r="U44" s="10">
        <v>16</v>
      </c>
      <c r="V44" s="10"/>
      <c r="W44" s="10"/>
      <c r="X44" s="10"/>
      <c r="Y44" s="10">
        <v>22</v>
      </c>
      <c r="Z44" s="10"/>
      <c r="AA44" s="10"/>
      <c r="AB44" s="10"/>
      <c r="AC44" s="10"/>
      <c r="AD44" s="10"/>
      <c r="AE44" s="10">
        <v>20</v>
      </c>
      <c r="AF44" s="10"/>
      <c r="AG44" s="10"/>
      <c r="AH44" s="10"/>
      <c r="AI44" s="10"/>
      <c r="AJ44" s="10">
        <v>17</v>
      </c>
      <c r="AK44" s="10"/>
      <c r="AL44" s="10">
        <v>10</v>
      </c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>
        <v>7</v>
      </c>
      <c r="CE44" s="10">
        <v>8</v>
      </c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>
        <v>9</v>
      </c>
      <c r="CR44" s="10"/>
      <c r="CS44" s="10">
        <v>8</v>
      </c>
      <c r="CT44" s="10"/>
      <c r="CU44" s="10"/>
      <c r="CV44" s="10"/>
      <c r="CW44" s="10"/>
      <c r="CX44" s="10"/>
      <c r="CY44" s="12"/>
      <c r="CZ44" s="10">
        <v>207</v>
      </c>
      <c r="DA44" s="10">
        <v>32</v>
      </c>
      <c r="DB44" s="12"/>
      <c r="DC44" s="10">
        <v>1.6486000000000001</v>
      </c>
      <c r="DD44" s="10">
        <v>175</v>
      </c>
      <c r="DE44" s="10">
        <v>67</v>
      </c>
      <c r="DF44" s="10">
        <v>0</v>
      </c>
      <c r="DG44">
        <v>242</v>
      </c>
      <c r="DH44" s="12"/>
    </row>
    <row r="45" spans="1:112" x14ac:dyDescent="0.25">
      <c r="A45" s="11" t="s">
        <v>193</v>
      </c>
      <c r="B45" s="11" t="s">
        <v>194</v>
      </c>
      <c r="C45" s="11">
        <v>22</v>
      </c>
      <c r="D45" s="11"/>
      <c r="E45" s="11"/>
      <c r="F45" s="11"/>
      <c r="G45" s="11">
        <v>16</v>
      </c>
      <c r="H45" s="11"/>
      <c r="I45" s="11"/>
      <c r="J45" s="11">
        <v>18</v>
      </c>
      <c r="K45" s="11"/>
      <c r="L45" s="11"/>
      <c r="M45" s="11"/>
      <c r="N45" s="11"/>
      <c r="O45" s="11"/>
      <c r="P45" s="11">
        <v>18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2"/>
      <c r="CZ45" s="11">
        <v>74</v>
      </c>
      <c r="DA45" s="11">
        <v>0</v>
      </c>
      <c r="DB45" s="12"/>
      <c r="DC45" s="11">
        <v>0.58940000000000003</v>
      </c>
      <c r="DD45" s="11">
        <v>74</v>
      </c>
      <c r="DE45" s="11">
        <v>24</v>
      </c>
      <c r="DF45" s="11">
        <v>0</v>
      </c>
      <c r="DG45">
        <v>98</v>
      </c>
      <c r="DH45" s="12"/>
    </row>
    <row r="46" spans="1:112" x14ac:dyDescent="0.25">
      <c r="A46" s="10" t="s">
        <v>195</v>
      </c>
      <c r="B46" s="10" t="s">
        <v>196</v>
      </c>
      <c r="C46" s="10"/>
      <c r="D46" s="10">
        <v>22</v>
      </c>
      <c r="E46" s="10"/>
      <c r="F46" s="10"/>
      <c r="G46" s="10"/>
      <c r="H46" s="10">
        <v>15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>
        <v>20</v>
      </c>
      <c r="AF46" s="10"/>
      <c r="AG46" s="10"/>
      <c r="AH46" s="10"/>
      <c r="AI46" s="10"/>
      <c r="AJ46" s="10"/>
      <c r="AK46" s="10"/>
      <c r="AL46" s="10"/>
      <c r="AM46" s="10"/>
      <c r="AN46" s="10"/>
      <c r="AO46" s="10">
        <v>16</v>
      </c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v>9</v>
      </c>
      <c r="BQ46" s="10">
        <v>16</v>
      </c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>
        <v>8</v>
      </c>
      <c r="CE46" s="10">
        <v>8</v>
      </c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2"/>
      <c r="CZ46" s="10">
        <v>114</v>
      </c>
      <c r="DA46" s="10">
        <v>41</v>
      </c>
      <c r="DB46" s="12"/>
      <c r="DC46" s="10">
        <v>0.90790000000000004</v>
      </c>
      <c r="DD46" s="10">
        <v>73</v>
      </c>
      <c r="DE46" s="10">
        <v>37</v>
      </c>
      <c r="DF46" s="10">
        <v>0</v>
      </c>
      <c r="DG46">
        <v>110</v>
      </c>
      <c r="DH46" s="12"/>
    </row>
    <row r="47" spans="1:112" x14ac:dyDescent="0.25">
      <c r="A47" s="11" t="s">
        <v>197</v>
      </c>
      <c r="B47" s="11" t="s">
        <v>198</v>
      </c>
      <c r="C47" s="11"/>
      <c r="D47" s="11">
        <v>22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2"/>
      <c r="CZ47" s="11">
        <v>22</v>
      </c>
      <c r="DA47" s="11">
        <v>0</v>
      </c>
      <c r="DB47" s="12"/>
      <c r="DC47" s="11">
        <v>0.17519999999999999</v>
      </c>
      <c r="DD47" s="11">
        <v>22</v>
      </c>
      <c r="DE47" s="11">
        <v>7</v>
      </c>
      <c r="DF47" s="11">
        <v>0</v>
      </c>
      <c r="DG47">
        <v>29</v>
      </c>
      <c r="DH47" s="12"/>
    </row>
    <row r="48" spans="1:112" x14ac:dyDescent="0.25">
      <c r="A48" s="10" t="s">
        <v>199</v>
      </c>
      <c r="B48" s="10" t="s">
        <v>200</v>
      </c>
      <c r="C48" s="10"/>
      <c r="D48" s="10"/>
      <c r="E48" s="10"/>
      <c r="F48" s="10">
        <v>16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2"/>
      <c r="CZ48" s="10">
        <v>16</v>
      </c>
      <c r="DA48" s="10">
        <v>0</v>
      </c>
      <c r="DB48" s="12"/>
      <c r="DC48" s="10">
        <v>0.12740000000000001</v>
      </c>
      <c r="DD48" s="10">
        <v>16</v>
      </c>
      <c r="DE48" s="10">
        <v>5</v>
      </c>
      <c r="DF48" s="10">
        <v>0</v>
      </c>
      <c r="DG48">
        <v>21</v>
      </c>
      <c r="DH48" s="12"/>
    </row>
    <row r="49" spans="1:112" x14ac:dyDescent="0.25">
      <c r="A49" s="11" t="s">
        <v>201</v>
      </c>
      <c r="B49" s="11" t="s">
        <v>202</v>
      </c>
      <c r="C49" s="11"/>
      <c r="D49" s="11"/>
      <c r="E49" s="11">
        <v>24</v>
      </c>
      <c r="F49" s="11">
        <v>16</v>
      </c>
      <c r="G49" s="11">
        <v>16</v>
      </c>
      <c r="H49" s="11">
        <v>15</v>
      </c>
      <c r="I49" s="11"/>
      <c r="J49" s="11"/>
      <c r="K49" s="11"/>
      <c r="L49" s="11"/>
      <c r="M49" s="11"/>
      <c r="N49" s="11">
        <v>18</v>
      </c>
      <c r="O49" s="11"/>
      <c r="P49" s="11"/>
      <c r="Q49" s="11"/>
      <c r="R49" s="11"/>
      <c r="S49" s="11"/>
      <c r="T49" s="11"/>
      <c r="U49" s="11"/>
      <c r="V49" s="11"/>
      <c r="W49" s="11">
        <v>22</v>
      </c>
      <c r="X49" s="11"/>
      <c r="Y49" s="11"/>
      <c r="Z49" s="11"/>
      <c r="AA49" s="11">
        <v>18</v>
      </c>
      <c r="AB49" s="11">
        <v>20</v>
      </c>
      <c r="AC49" s="11"/>
      <c r="AD49" s="11"/>
      <c r="AE49" s="11"/>
      <c r="AF49" s="11"/>
      <c r="AG49" s="11"/>
      <c r="AH49" s="11"/>
      <c r="AI49" s="11"/>
      <c r="AJ49" s="11"/>
      <c r="AK49" s="11">
        <v>17</v>
      </c>
      <c r="AL49" s="11"/>
      <c r="AM49" s="11"/>
      <c r="AN49" s="11">
        <v>13</v>
      </c>
      <c r="AO49" s="11"/>
      <c r="AP49" s="11"/>
      <c r="AQ49" s="11"/>
      <c r="AR49" s="11">
        <v>18</v>
      </c>
      <c r="AS49" s="11"/>
      <c r="AT49" s="11"/>
      <c r="AU49" s="11"/>
      <c r="AV49" s="11">
        <v>18</v>
      </c>
      <c r="AW49" s="11"/>
      <c r="AX49" s="11"/>
      <c r="AY49" s="11"/>
      <c r="AZ49" s="11"/>
      <c r="BA49" s="11"/>
      <c r="BB49" s="11">
        <v>8</v>
      </c>
      <c r="BC49" s="11"/>
      <c r="BD49" s="11"/>
      <c r="BE49" s="11">
        <v>7</v>
      </c>
      <c r="BF49" s="11"/>
      <c r="BG49" s="11"/>
      <c r="BH49" s="11"/>
      <c r="BI49" s="11">
        <v>8</v>
      </c>
      <c r="BJ49" s="11"/>
      <c r="BK49" s="11">
        <v>8</v>
      </c>
      <c r="BL49" s="11"/>
      <c r="BM49" s="11"/>
      <c r="BN49" s="11"/>
      <c r="BO49" s="11"/>
      <c r="BP49" s="11"/>
      <c r="BQ49" s="11"/>
      <c r="BR49" s="11">
        <v>8</v>
      </c>
      <c r="BS49" s="11">
        <v>9</v>
      </c>
      <c r="BT49" s="11">
        <v>15</v>
      </c>
      <c r="BU49" s="11"/>
      <c r="BV49" s="11"/>
      <c r="BW49" s="11"/>
      <c r="BX49" s="11">
        <v>8</v>
      </c>
      <c r="BY49" s="11"/>
      <c r="BZ49" s="11"/>
      <c r="CA49" s="11">
        <v>8</v>
      </c>
      <c r="CB49" s="11">
        <v>9</v>
      </c>
      <c r="CC49" s="11"/>
      <c r="CD49" s="11"/>
      <c r="CE49" s="11"/>
      <c r="CF49" s="11"/>
      <c r="CG49" s="11"/>
      <c r="CH49" s="11"/>
      <c r="CI49" s="11">
        <v>12</v>
      </c>
      <c r="CJ49" s="11"/>
      <c r="CK49" s="11"/>
      <c r="CL49" s="11"/>
      <c r="CM49" s="11"/>
      <c r="CN49" s="11"/>
      <c r="CO49" s="11">
        <v>8</v>
      </c>
      <c r="CP49" s="11"/>
      <c r="CQ49" s="11"/>
      <c r="CR49" s="11"/>
      <c r="CS49" s="11"/>
      <c r="CT49" s="11"/>
      <c r="CU49" s="11"/>
      <c r="CV49" s="11"/>
      <c r="CW49" s="11">
        <v>9</v>
      </c>
      <c r="CX49" s="11"/>
      <c r="CY49" s="12"/>
      <c r="CZ49" s="11">
        <v>332</v>
      </c>
      <c r="DA49" s="11">
        <v>86</v>
      </c>
      <c r="DB49" s="12"/>
      <c r="DC49" s="11">
        <v>2.6442000000000001</v>
      </c>
      <c r="DD49" s="11">
        <v>246</v>
      </c>
      <c r="DE49" s="11">
        <v>107</v>
      </c>
      <c r="DF49" s="11">
        <v>0</v>
      </c>
      <c r="DG49">
        <f>353+8</f>
        <v>361</v>
      </c>
      <c r="DH49" s="12"/>
    </row>
    <row r="50" spans="1:112" x14ac:dyDescent="0.25">
      <c r="A50" s="10" t="s">
        <v>203</v>
      </c>
      <c r="B50" s="10" t="s">
        <v>204</v>
      </c>
      <c r="C50" s="10"/>
      <c r="D50" s="10"/>
      <c r="E50" s="10"/>
      <c r="F50" s="10"/>
      <c r="G50" s="10"/>
      <c r="H50" s="10"/>
      <c r="I50" s="10">
        <v>18</v>
      </c>
      <c r="J50" s="10"/>
      <c r="K50" s="10"/>
      <c r="L50" s="10"/>
      <c r="M50" s="10"/>
      <c r="N50" s="10"/>
      <c r="O50" s="10"/>
      <c r="P50" s="10"/>
      <c r="Q50" s="10"/>
      <c r="R50" s="10">
        <v>12</v>
      </c>
      <c r="S50" s="10"/>
      <c r="T50" s="10"/>
      <c r="U50" s="10"/>
      <c r="V50" s="10"/>
      <c r="W50" s="10"/>
      <c r="X50" s="10"/>
      <c r="Y50" s="10"/>
      <c r="Z50" s="10"/>
      <c r="AA50" s="10">
        <v>18</v>
      </c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>
        <v>13</v>
      </c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>
        <v>12</v>
      </c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2"/>
      <c r="CZ50" s="10">
        <v>73</v>
      </c>
      <c r="DA50" s="10">
        <v>12</v>
      </c>
      <c r="DB50" s="12"/>
      <c r="DC50" s="10">
        <v>0.58140000000000003</v>
      </c>
      <c r="DD50" s="10">
        <v>61</v>
      </c>
      <c r="DE50" s="10">
        <v>24</v>
      </c>
      <c r="DF50" s="10">
        <v>0</v>
      </c>
      <c r="DG50">
        <v>85</v>
      </c>
      <c r="DH50" s="12"/>
    </row>
    <row r="51" spans="1:112" x14ac:dyDescent="0.25">
      <c r="A51" s="11" t="s">
        <v>205</v>
      </c>
      <c r="B51" s="11" t="s">
        <v>206</v>
      </c>
      <c r="C51" s="11"/>
      <c r="D51" s="11"/>
      <c r="E51" s="11"/>
      <c r="F51" s="11"/>
      <c r="G51" s="11"/>
      <c r="H51" s="11"/>
      <c r="I51" s="11"/>
      <c r="J51" s="11"/>
      <c r="K51" s="11">
        <v>20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2"/>
      <c r="CZ51" s="11">
        <v>20</v>
      </c>
      <c r="DA51" s="11">
        <v>0</v>
      </c>
      <c r="DB51" s="12"/>
      <c r="DC51" s="11">
        <v>0.1593</v>
      </c>
      <c r="DD51" s="11">
        <v>20</v>
      </c>
      <c r="DE51" s="11">
        <v>6</v>
      </c>
      <c r="DF51" s="11">
        <v>0</v>
      </c>
      <c r="DG51">
        <v>26</v>
      </c>
      <c r="DH51" s="12"/>
    </row>
    <row r="52" spans="1:112" x14ac:dyDescent="0.25">
      <c r="A52" s="10" t="s">
        <v>207</v>
      </c>
      <c r="B52" s="10" t="s">
        <v>208</v>
      </c>
      <c r="C52" s="10"/>
      <c r="D52" s="10">
        <v>22</v>
      </c>
      <c r="E52" s="10">
        <v>24</v>
      </c>
      <c r="F52" s="10"/>
      <c r="G52" s="10"/>
      <c r="H52" s="10"/>
      <c r="I52" s="10"/>
      <c r="J52" s="10"/>
      <c r="K52" s="10"/>
      <c r="L52" s="10"/>
      <c r="M52" s="10">
        <v>18</v>
      </c>
      <c r="N52" s="10"/>
      <c r="O52" s="10">
        <v>15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>
        <v>17</v>
      </c>
      <c r="AW52" s="10"/>
      <c r="AX52" s="10"/>
      <c r="AY52" s="10"/>
      <c r="AZ52" s="10"/>
      <c r="BA52" s="10"/>
      <c r="BB52" s="10">
        <v>8</v>
      </c>
      <c r="BC52" s="10"/>
      <c r="BD52" s="10">
        <v>9</v>
      </c>
      <c r="BE52" s="10"/>
      <c r="BF52" s="10"/>
      <c r="BG52" s="10">
        <v>7</v>
      </c>
      <c r="BH52" s="10"/>
      <c r="BI52" s="10"/>
      <c r="BJ52" s="10"/>
      <c r="BK52" s="10">
        <v>8</v>
      </c>
      <c r="BL52" s="10">
        <v>9</v>
      </c>
      <c r="BM52" s="10">
        <v>7</v>
      </c>
      <c r="BN52" s="10"/>
      <c r="BO52" s="10"/>
      <c r="BP52" s="10"/>
      <c r="BQ52" s="10"/>
      <c r="BR52" s="10"/>
      <c r="BS52" s="10"/>
      <c r="BT52" s="10"/>
      <c r="BU52" s="10">
        <v>9</v>
      </c>
      <c r="BV52" s="10">
        <v>9</v>
      </c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>
        <v>8</v>
      </c>
      <c r="CW52" s="10">
        <v>9</v>
      </c>
      <c r="CX52" s="10">
        <v>13</v>
      </c>
      <c r="CY52" s="12"/>
      <c r="CZ52" s="10">
        <v>192</v>
      </c>
      <c r="DA52" s="10">
        <v>48</v>
      </c>
      <c r="DB52" s="12"/>
      <c r="DC52" s="10">
        <v>1.5290999999999999</v>
      </c>
      <c r="DD52" s="10">
        <v>144</v>
      </c>
      <c r="DE52" s="10">
        <v>62</v>
      </c>
      <c r="DF52" s="10">
        <v>0</v>
      </c>
      <c r="DG52">
        <v>206</v>
      </c>
      <c r="DH52" s="12"/>
    </row>
    <row r="53" spans="1:112" x14ac:dyDescent="0.25">
      <c r="A53" s="11" t="s">
        <v>209</v>
      </c>
      <c r="B53" s="11" t="s">
        <v>210</v>
      </c>
      <c r="C53" s="11"/>
      <c r="D53" s="11">
        <v>22</v>
      </c>
      <c r="E53" s="11"/>
      <c r="F53" s="11"/>
      <c r="G53" s="11">
        <v>16</v>
      </c>
      <c r="H53" s="11"/>
      <c r="I53" s="11">
        <v>18</v>
      </c>
      <c r="J53" s="11"/>
      <c r="K53" s="11"/>
      <c r="L53" s="11">
        <v>0</v>
      </c>
      <c r="M53" s="11"/>
      <c r="N53" s="11"/>
      <c r="O53" s="11"/>
      <c r="P53" s="11"/>
      <c r="Q53" s="11">
        <v>18</v>
      </c>
      <c r="R53" s="11"/>
      <c r="S53" s="11">
        <v>17</v>
      </c>
      <c r="T53" s="11">
        <v>18</v>
      </c>
      <c r="U53" s="11">
        <v>0</v>
      </c>
      <c r="V53" s="11"/>
      <c r="W53" s="11"/>
      <c r="X53" s="11">
        <v>19</v>
      </c>
      <c r="Y53" s="11">
        <v>44</v>
      </c>
      <c r="Z53" s="11"/>
      <c r="AA53" s="11"/>
      <c r="AB53" s="11">
        <v>20</v>
      </c>
      <c r="AC53" s="11"/>
      <c r="AD53" s="11"/>
      <c r="AE53" s="11"/>
      <c r="AF53" s="11">
        <v>9</v>
      </c>
      <c r="AG53" s="11"/>
      <c r="AH53" s="11">
        <v>10</v>
      </c>
      <c r="AI53" s="11"/>
      <c r="AJ53" s="11">
        <v>17</v>
      </c>
      <c r="AK53" s="11"/>
      <c r="AL53" s="11"/>
      <c r="AM53" s="11"/>
      <c r="AN53" s="11">
        <v>0</v>
      </c>
      <c r="AO53" s="11"/>
      <c r="AP53" s="11">
        <v>16</v>
      </c>
      <c r="AQ53" s="11"/>
      <c r="AR53" s="11">
        <v>18</v>
      </c>
      <c r="AS53" s="11"/>
      <c r="AT53" s="11"/>
      <c r="AU53" s="11"/>
      <c r="AV53" s="11">
        <v>17</v>
      </c>
      <c r="AW53" s="11"/>
      <c r="AX53" s="11">
        <v>8</v>
      </c>
      <c r="AY53" s="11"/>
      <c r="AZ53" s="11">
        <v>9</v>
      </c>
      <c r="BA53" s="11"/>
      <c r="BB53" s="11"/>
      <c r="BC53" s="11"/>
      <c r="BD53" s="11"/>
      <c r="BE53" s="11"/>
      <c r="BF53" s="11"/>
      <c r="BG53" s="11">
        <v>7</v>
      </c>
      <c r="BH53" s="11"/>
      <c r="BI53" s="11">
        <v>8</v>
      </c>
      <c r="BJ53" s="11">
        <v>8</v>
      </c>
      <c r="BK53" s="11">
        <v>8</v>
      </c>
      <c r="BL53" s="11"/>
      <c r="BM53" s="11"/>
      <c r="BN53" s="11">
        <v>17</v>
      </c>
      <c r="BO53" s="11"/>
      <c r="BP53" s="11"/>
      <c r="BQ53" s="11"/>
      <c r="BR53" s="11">
        <v>8</v>
      </c>
      <c r="BS53" s="11">
        <v>9</v>
      </c>
      <c r="BT53" s="11">
        <v>15</v>
      </c>
      <c r="BU53" s="11"/>
      <c r="BV53" s="11"/>
      <c r="BW53" s="11">
        <v>18</v>
      </c>
      <c r="BX53" s="11"/>
      <c r="BY53" s="11"/>
      <c r="BZ53" s="11">
        <v>15</v>
      </c>
      <c r="CA53" s="11">
        <v>7</v>
      </c>
      <c r="CB53" s="11">
        <v>9</v>
      </c>
      <c r="CC53" s="11">
        <v>18</v>
      </c>
      <c r="CD53" s="11"/>
      <c r="CE53" s="11"/>
      <c r="CF53" s="11"/>
      <c r="CG53" s="11"/>
      <c r="CH53" s="11"/>
      <c r="CI53" s="11">
        <v>12</v>
      </c>
      <c r="CJ53" s="11">
        <v>9</v>
      </c>
      <c r="CK53" s="11">
        <v>9</v>
      </c>
      <c r="CL53" s="11"/>
      <c r="CM53" s="11"/>
      <c r="CN53" s="11">
        <v>16</v>
      </c>
      <c r="CO53" s="11"/>
      <c r="CP53" s="11">
        <v>34</v>
      </c>
      <c r="CQ53" s="11">
        <v>9</v>
      </c>
      <c r="CR53" s="11">
        <v>9</v>
      </c>
      <c r="CS53" s="11"/>
      <c r="CT53" s="11"/>
      <c r="CU53" s="11"/>
      <c r="CV53" s="11">
        <v>8</v>
      </c>
      <c r="CW53" s="11"/>
      <c r="CX53" s="11">
        <v>7</v>
      </c>
      <c r="CY53" s="12"/>
      <c r="CZ53" s="11">
        <v>556</v>
      </c>
      <c r="DA53" s="11">
        <v>229</v>
      </c>
      <c r="DB53" s="12"/>
      <c r="DC53" s="11">
        <v>4.4282000000000004</v>
      </c>
      <c r="DD53" s="11">
        <v>327</v>
      </c>
      <c r="DE53" s="11">
        <v>179</v>
      </c>
      <c r="DF53" s="11">
        <v>0</v>
      </c>
      <c r="DG53">
        <f>506+10+9+18</f>
        <v>543</v>
      </c>
      <c r="DH53" s="12"/>
    </row>
    <row r="54" spans="1:112" x14ac:dyDescent="0.25">
      <c r="A54" s="10" t="s">
        <v>211</v>
      </c>
      <c r="B54" s="10" t="s">
        <v>212</v>
      </c>
      <c r="C54" s="10">
        <v>22</v>
      </c>
      <c r="D54" s="10"/>
      <c r="E54" s="10">
        <v>24</v>
      </c>
      <c r="F54" s="10"/>
      <c r="G54" s="10"/>
      <c r="H54" s="10"/>
      <c r="I54" s="10"/>
      <c r="J54" s="10"/>
      <c r="K54" s="10"/>
      <c r="L54" s="10">
        <v>18</v>
      </c>
      <c r="M54" s="10"/>
      <c r="N54" s="10">
        <v>18</v>
      </c>
      <c r="O54" s="10"/>
      <c r="P54" s="10"/>
      <c r="Q54" s="10"/>
      <c r="R54" s="10"/>
      <c r="S54" s="10"/>
      <c r="T54" s="10"/>
      <c r="U54" s="10"/>
      <c r="V54" s="10">
        <v>18</v>
      </c>
      <c r="W54" s="10"/>
      <c r="X54" s="10"/>
      <c r="Y54" s="10"/>
      <c r="Z54" s="10">
        <v>18</v>
      </c>
      <c r="AA54" s="10"/>
      <c r="AB54" s="10"/>
      <c r="AC54" s="10"/>
      <c r="AD54" s="10"/>
      <c r="AE54" s="10">
        <v>20</v>
      </c>
      <c r="AF54" s="10"/>
      <c r="AG54" s="10"/>
      <c r="AH54" s="10"/>
      <c r="AI54" s="10">
        <v>9</v>
      </c>
      <c r="AJ54" s="10"/>
      <c r="AK54" s="10"/>
      <c r="AL54" s="10"/>
      <c r="AM54" s="10">
        <v>8</v>
      </c>
      <c r="AN54" s="10">
        <v>13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>
        <v>9</v>
      </c>
      <c r="BA54" s="10"/>
      <c r="BB54" s="10">
        <v>8</v>
      </c>
      <c r="BC54" s="10"/>
      <c r="BD54" s="10"/>
      <c r="BE54" s="10"/>
      <c r="BF54" s="10"/>
      <c r="BG54" s="10"/>
      <c r="BH54" s="10"/>
      <c r="BI54" s="10"/>
      <c r="BJ54" s="10"/>
      <c r="BK54" s="10"/>
      <c r="BL54" s="10">
        <v>9</v>
      </c>
      <c r="BM54" s="10">
        <v>7</v>
      </c>
      <c r="BN54" s="10"/>
      <c r="BO54" s="10">
        <v>18</v>
      </c>
      <c r="BP54" s="10"/>
      <c r="BQ54" s="10"/>
      <c r="BR54" s="10"/>
      <c r="BS54" s="10"/>
      <c r="BT54" s="10"/>
      <c r="BU54" s="10"/>
      <c r="BV54" s="10"/>
      <c r="BW54" s="10"/>
      <c r="BX54" s="10">
        <v>0</v>
      </c>
      <c r="BY54" s="10"/>
      <c r="BZ54" s="10">
        <v>8</v>
      </c>
      <c r="CA54" s="10"/>
      <c r="CB54" s="10"/>
      <c r="CC54" s="10"/>
      <c r="CD54" s="10"/>
      <c r="CE54" s="10">
        <v>8</v>
      </c>
      <c r="CF54" s="10"/>
      <c r="CG54" s="10"/>
      <c r="CH54" s="10">
        <v>16</v>
      </c>
      <c r="CI54" s="10"/>
      <c r="CJ54" s="10"/>
      <c r="CK54" s="10"/>
      <c r="CL54" s="10"/>
      <c r="CM54" s="10"/>
      <c r="CN54" s="10">
        <v>16</v>
      </c>
      <c r="CO54" s="10"/>
      <c r="CP54" s="10">
        <v>8</v>
      </c>
      <c r="CQ54" s="10"/>
      <c r="CR54" s="10"/>
      <c r="CS54" s="10">
        <v>8</v>
      </c>
      <c r="CT54" s="10"/>
      <c r="CU54" s="10"/>
      <c r="CV54" s="10"/>
      <c r="CW54" s="10"/>
      <c r="CX54" s="10"/>
      <c r="CY54" s="12"/>
      <c r="CZ54" s="10">
        <v>283</v>
      </c>
      <c r="DA54" s="10">
        <v>82</v>
      </c>
      <c r="DB54" s="12"/>
      <c r="DC54" s="10">
        <v>2.2538999999999998</v>
      </c>
      <c r="DD54" s="10">
        <v>201</v>
      </c>
      <c r="DE54" s="10">
        <v>91</v>
      </c>
      <c r="DF54" s="10">
        <v>0</v>
      </c>
      <c r="DG54">
        <f>292+7</f>
        <v>299</v>
      </c>
      <c r="DH54" s="12"/>
    </row>
    <row r="55" spans="1:112" x14ac:dyDescent="0.25">
      <c r="A55" s="11" t="s">
        <v>213</v>
      </c>
      <c r="B55" s="11" t="s">
        <v>214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>
        <v>7</v>
      </c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>
        <v>17</v>
      </c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>
        <v>9</v>
      </c>
      <c r="CC55" s="11">
        <v>9</v>
      </c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>
        <v>9</v>
      </c>
      <c r="CR55" s="11">
        <v>9</v>
      </c>
      <c r="CS55" s="11"/>
      <c r="CT55" s="11"/>
      <c r="CU55" s="11"/>
      <c r="CV55" s="11"/>
      <c r="CW55" s="11"/>
      <c r="CX55" s="11"/>
      <c r="CY55" s="12"/>
      <c r="CZ55" s="11">
        <v>60</v>
      </c>
      <c r="DA55" s="11">
        <v>53</v>
      </c>
      <c r="DB55" s="12"/>
      <c r="DC55" s="11">
        <v>0.47789999999999999</v>
      </c>
      <c r="DD55" s="11">
        <v>7</v>
      </c>
      <c r="DE55" s="11">
        <v>19</v>
      </c>
      <c r="DF55" s="11">
        <v>0</v>
      </c>
      <c r="DG55">
        <v>26</v>
      </c>
      <c r="DH55" s="12"/>
    </row>
    <row r="56" spans="1:112" x14ac:dyDescent="0.25">
      <c r="A56" s="10" t="s">
        <v>215</v>
      </c>
      <c r="B56" s="10" t="s">
        <v>216</v>
      </c>
      <c r="C56" s="10"/>
      <c r="D56" s="10"/>
      <c r="E56" s="10"/>
      <c r="F56" s="10"/>
      <c r="G56" s="10"/>
      <c r="H56" s="10"/>
      <c r="I56" s="10"/>
      <c r="J56" s="10">
        <v>18</v>
      </c>
      <c r="K56" s="10"/>
      <c r="L56" s="10"/>
      <c r="M56" s="10"/>
      <c r="N56" s="10">
        <v>18</v>
      </c>
      <c r="O56" s="10"/>
      <c r="P56" s="10">
        <v>18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2"/>
      <c r="CZ56" s="10">
        <v>54</v>
      </c>
      <c r="DA56" s="10">
        <v>0</v>
      </c>
      <c r="DB56" s="12"/>
      <c r="DC56" s="10">
        <v>0.43009999999999998</v>
      </c>
      <c r="DD56" s="10">
        <v>54</v>
      </c>
      <c r="DE56" s="10">
        <v>17</v>
      </c>
      <c r="DF56" s="10">
        <v>0</v>
      </c>
      <c r="DG56">
        <v>71</v>
      </c>
      <c r="DH56" s="12"/>
    </row>
    <row r="57" spans="1:112" x14ac:dyDescent="0.25">
      <c r="A57" s="11" t="s">
        <v>217</v>
      </c>
      <c r="B57" s="11" t="s">
        <v>218</v>
      </c>
      <c r="C57" s="11"/>
      <c r="D57" s="11"/>
      <c r="E57" s="11">
        <v>24</v>
      </c>
      <c r="F57" s="11"/>
      <c r="G57" s="11"/>
      <c r="H57" s="11">
        <v>15</v>
      </c>
      <c r="I57" s="11">
        <v>18</v>
      </c>
      <c r="J57" s="11"/>
      <c r="K57" s="11">
        <v>20</v>
      </c>
      <c r="L57" s="11">
        <v>18</v>
      </c>
      <c r="M57" s="11"/>
      <c r="N57" s="11"/>
      <c r="O57" s="11"/>
      <c r="P57" s="11"/>
      <c r="Q57" s="11">
        <v>18</v>
      </c>
      <c r="R57" s="11">
        <v>0</v>
      </c>
      <c r="S57" s="11">
        <v>17</v>
      </c>
      <c r="T57" s="11">
        <v>18</v>
      </c>
      <c r="U57" s="11">
        <v>16</v>
      </c>
      <c r="V57" s="11"/>
      <c r="W57" s="11">
        <v>22</v>
      </c>
      <c r="X57" s="11">
        <v>0</v>
      </c>
      <c r="Y57" s="11">
        <v>22</v>
      </c>
      <c r="Z57" s="11">
        <v>18</v>
      </c>
      <c r="AA57" s="11"/>
      <c r="AB57" s="11"/>
      <c r="AC57" s="11">
        <v>0</v>
      </c>
      <c r="AD57" s="11">
        <v>18</v>
      </c>
      <c r="AE57" s="11">
        <v>20</v>
      </c>
      <c r="AF57" s="11"/>
      <c r="AG57" s="11">
        <v>10</v>
      </c>
      <c r="AH57" s="11"/>
      <c r="AI57" s="11">
        <v>9</v>
      </c>
      <c r="AJ57" s="11">
        <v>9</v>
      </c>
      <c r="AK57" s="11"/>
      <c r="AL57" s="11">
        <v>0</v>
      </c>
      <c r="AM57" s="11">
        <v>13</v>
      </c>
      <c r="AN57" s="11">
        <v>13</v>
      </c>
      <c r="AO57" s="11"/>
      <c r="AP57" s="11">
        <v>9</v>
      </c>
      <c r="AQ57" s="11"/>
      <c r="AR57" s="11"/>
      <c r="AS57" s="11"/>
      <c r="AT57" s="11"/>
      <c r="AU57" s="11">
        <v>14</v>
      </c>
      <c r="AV57" s="11"/>
      <c r="AW57" s="11">
        <v>6</v>
      </c>
      <c r="AX57" s="11"/>
      <c r="AY57" s="11">
        <v>8</v>
      </c>
      <c r="AZ57" s="11">
        <v>9</v>
      </c>
      <c r="BA57" s="11"/>
      <c r="BB57" s="11"/>
      <c r="BC57" s="11"/>
      <c r="BD57" s="11">
        <v>9</v>
      </c>
      <c r="BE57" s="11"/>
      <c r="BF57" s="11">
        <v>9</v>
      </c>
      <c r="BG57" s="11">
        <v>7</v>
      </c>
      <c r="BH57" s="11"/>
      <c r="BI57" s="11"/>
      <c r="BJ57" s="11"/>
      <c r="BK57" s="11"/>
      <c r="BL57" s="11">
        <v>9</v>
      </c>
      <c r="BM57" s="11">
        <v>7</v>
      </c>
      <c r="BN57" s="11"/>
      <c r="BO57" s="11"/>
      <c r="BP57" s="11">
        <v>18</v>
      </c>
      <c r="BQ57" s="11">
        <v>16</v>
      </c>
      <c r="BR57" s="11"/>
      <c r="BS57" s="11"/>
      <c r="BT57" s="11"/>
      <c r="BU57" s="11">
        <v>9</v>
      </c>
      <c r="BV57" s="11">
        <v>8</v>
      </c>
      <c r="BW57" s="11"/>
      <c r="BX57" s="11"/>
      <c r="BY57" s="11">
        <v>16</v>
      </c>
      <c r="BZ57" s="11"/>
      <c r="CA57" s="11"/>
      <c r="CB57" s="11"/>
      <c r="CC57" s="11"/>
      <c r="CD57" s="11"/>
      <c r="CE57" s="11">
        <v>9</v>
      </c>
      <c r="CF57" s="11">
        <v>21</v>
      </c>
      <c r="CG57" s="11">
        <v>8</v>
      </c>
      <c r="CH57" s="11"/>
      <c r="CI57" s="11"/>
      <c r="CJ57" s="11"/>
      <c r="CK57" s="11"/>
      <c r="CL57" s="11"/>
      <c r="CM57" s="11">
        <v>8</v>
      </c>
      <c r="CN57" s="11">
        <v>16</v>
      </c>
      <c r="CO57" s="11"/>
      <c r="CP57" s="11"/>
      <c r="CQ57" s="11">
        <v>9</v>
      </c>
      <c r="CR57" s="11"/>
      <c r="CS57" s="11">
        <v>8</v>
      </c>
      <c r="CT57" s="11"/>
      <c r="CU57" s="11"/>
      <c r="CV57" s="11"/>
      <c r="CW57" s="11"/>
      <c r="CX57" s="11">
        <v>13</v>
      </c>
      <c r="CY57" s="12"/>
      <c r="CZ57" s="11">
        <v>564</v>
      </c>
      <c r="DA57" s="11">
        <v>159</v>
      </c>
      <c r="DB57" s="12"/>
      <c r="DC57" s="11">
        <v>4.4919000000000002</v>
      </c>
      <c r="DD57" s="11">
        <v>405</v>
      </c>
      <c r="DE57" s="11">
        <v>182</v>
      </c>
      <c r="DF57" s="11">
        <v>0</v>
      </c>
      <c r="DG57">
        <f>587+7+11+10+7+6</f>
        <v>628</v>
      </c>
      <c r="DH57" s="12"/>
    </row>
    <row r="58" spans="1:112" x14ac:dyDescent="0.25">
      <c r="A58" s="10" t="s">
        <v>219</v>
      </c>
      <c r="B58" s="10" t="s">
        <v>220</v>
      </c>
      <c r="C58" s="10"/>
      <c r="D58" s="10"/>
      <c r="E58" s="10"/>
      <c r="F58" s="10"/>
      <c r="G58" s="10">
        <v>16</v>
      </c>
      <c r="H58" s="10"/>
      <c r="I58" s="10"/>
      <c r="J58" s="10"/>
      <c r="K58" s="10">
        <v>20</v>
      </c>
      <c r="L58" s="10"/>
      <c r="M58" s="10"/>
      <c r="N58" s="10"/>
      <c r="O58" s="10"/>
      <c r="P58" s="10">
        <v>18</v>
      </c>
      <c r="Q58" s="10"/>
      <c r="R58" s="10"/>
      <c r="S58" s="10"/>
      <c r="T58" s="10"/>
      <c r="U58" s="10"/>
      <c r="V58" s="10"/>
      <c r="W58" s="10">
        <v>22</v>
      </c>
      <c r="X58" s="10"/>
      <c r="Y58" s="10"/>
      <c r="Z58" s="10"/>
      <c r="AA58" s="10"/>
      <c r="AB58" s="10"/>
      <c r="AC58" s="10">
        <v>19</v>
      </c>
      <c r="AD58" s="10"/>
      <c r="AE58" s="10"/>
      <c r="AF58" s="10"/>
      <c r="AG58" s="10"/>
      <c r="AH58" s="10"/>
      <c r="AI58" s="10">
        <v>9</v>
      </c>
      <c r="AJ58" s="10"/>
      <c r="AK58" s="10"/>
      <c r="AL58" s="10">
        <v>5</v>
      </c>
      <c r="AM58" s="10">
        <v>13</v>
      </c>
      <c r="AN58" s="10"/>
      <c r="AO58" s="10"/>
      <c r="AP58" s="10">
        <v>9</v>
      </c>
      <c r="AQ58" s="10">
        <v>9</v>
      </c>
      <c r="AR58" s="10">
        <v>18</v>
      </c>
      <c r="AS58" s="10"/>
      <c r="AT58" s="10"/>
      <c r="AU58" s="10"/>
      <c r="AV58" s="10">
        <v>18</v>
      </c>
      <c r="AW58" s="10"/>
      <c r="AX58" s="10"/>
      <c r="AY58" s="10"/>
      <c r="AZ58" s="10"/>
      <c r="BA58" s="10"/>
      <c r="BB58" s="10">
        <v>8</v>
      </c>
      <c r="BC58" s="10"/>
      <c r="BD58" s="10"/>
      <c r="BE58" s="10">
        <v>7</v>
      </c>
      <c r="BF58" s="10"/>
      <c r="BG58" s="10"/>
      <c r="BH58" s="10"/>
      <c r="BI58" s="10">
        <v>8</v>
      </c>
      <c r="BJ58" s="10">
        <v>8</v>
      </c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>
        <v>14</v>
      </c>
      <c r="BY58" s="10"/>
      <c r="BZ58" s="10"/>
      <c r="CA58" s="10">
        <v>17</v>
      </c>
      <c r="CB58" s="10"/>
      <c r="CC58" s="10"/>
      <c r="CD58" s="10"/>
      <c r="CE58" s="10"/>
      <c r="CF58" s="10"/>
      <c r="CG58" s="10"/>
      <c r="CH58" s="10"/>
      <c r="CI58" s="10">
        <v>12</v>
      </c>
      <c r="CJ58" s="10"/>
      <c r="CK58" s="10"/>
      <c r="CL58" s="10"/>
      <c r="CM58" s="10"/>
      <c r="CN58" s="10"/>
      <c r="CO58" s="10">
        <v>8</v>
      </c>
      <c r="CP58" s="10"/>
      <c r="CQ58" s="10"/>
      <c r="CR58" s="10"/>
      <c r="CS58" s="10"/>
      <c r="CT58" s="10"/>
      <c r="CU58" s="10"/>
      <c r="CV58" s="10">
        <v>8</v>
      </c>
      <c r="CW58" s="10">
        <v>9</v>
      </c>
      <c r="CX58" s="10"/>
      <c r="CY58" s="12"/>
      <c r="CZ58" s="10">
        <v>275</v>
      </c>
      <c r="DA58" s="10">
        <v>68</v>
      </c>
      <c r="DB58" s="12"/>
      <c r="DC58" s="10">
        <v>2.1901999999999999</v>
      </c>
      <c r="DD58" s="10">
        <v>207</v>
      </c>
      <c r="DE58" s="10">
        <v>89</v>
      </c>
      <c r="DF58" s="10">
        <v>0</v>
      </c>
      <c r="DG58">
        <v>296</v>
      </c>
      <c r="DH58" s="12"/>
    </row>
    <row r="59" spans="1:112" x14ac:dyDescent="0.25">
      <c r="A59" s="11" t="s">
        <v>221</v>
      </c>
      <c r="B59" s="11" t="s">
        <v>222</v>
      </c>
      <c r="C59" s="11">
        <v>22</v>
      </c>
      <c r="D59" s="11"/>
      <c r="E59" s="11"/>
      <c r="F59" s="11"/>
      <c r="G59" s="11"/>
      <c r="H59" s="11"/>
      <c r="I59" s="11">
        <v>18</v>
      </c>
      <c r="J59" s="11">
        <v>18</v>
      </c>
      <c r="K59" s="11"/>
      <c r="L59" s="11">
        <v>18</v>
      </c>
      <c r="M59" s="11"/>
      <c r="N59" s="11"/>
      <c r="O59" s="11"/>
      <c r="P59" s="11"/>
      <c r="Q59" s="11"/>
      <c r="R59" s="11"/>
      <c r="S59" s="11"/>
      <c r="T59" s="11"/>
      <c r="U59" s="11"/>
      <c r="V59" s="11">
        <v>18</v>
      </c>
      <c r="W59" s="11"/>
      <c r="X59" s="11">
        <v>19</v>
      </c>
      <c r="Y59" s="11"/>
      <c r="Z59" s="11"/>
      <c r="AA59" s="11">
        <v>18</v>
      </c>
      <c r="AB59" s="11"/>
      <c r="AC59" s="11"/>
      <c r="AD59" s="11"/>
      <c r="AE59" s="11">
        <v>20</v>
      </c>
      <c r="AF59" s="11">
        <v>9</v>
      </c>
      <c r="AG59" s="11">
        <v>10</v>
      </c>
      <c r="AH59" s="11"/>
      <c r="AI59" s="11">
        <v>9</v>
      </c>
      <c r="AJ59" s="11"/>
      <c r="AK59" s="11"/>
      <c r="AL59" s="11">
        <v>10</v>
      </c>
      <c r="AM59" s="11"/>
      <c r="AN59" s="11"/>
      <c r="AO59" s="11">
        <v>16</v>
      </c>
      <c r="AP59" s="11"/>
      <c r="AQ59" s="11">
        <v>9</v>
      </c>
      <c r="AR59" s="11">
        <v>18</v>
      </c>
      <c r="AS59" s="11"/>
      <c r="AT59" s="11"/>
      <c r="AU59" s="11"/>
      <c r="AV59" s="11"/>
      <c r="AW59" s="11">
        <v>15</v>
      </c>
      <c r="AX59" s="11"/>
      <c r="AY59" s="11">
        <v>8</v>
      </c>
      <c r="AZ59" s="11"/>
      <c r="BA59" s="11">
        <v>7</v>
      </c>
      <c r="BB59" s="11"/>
      <c r="BC59" s="11"/>
      <c r="BD59" s="11"/>
      <c r="BE59" s="11"/>
      <c r="BF59" s="11">
        <v>9</v>
      </c>
      <c r="BG59" s="11">
        <v>7</v>
      </c>
      <c r="BH59" s="11"/>
      <c r="BI59" s="11"/>
      <c r="BJ59" s="11"/>
      <c r="BK59" s="11"/>
      <c r="BL59" s="11">
        <v>9</v>
      </c>
      <c r="BM59" s="11">
        <v>7</v>
      </c>
      <c r="BN59" s="11"/>
      <c r="BO59" s="11"/>
      <c r="BP59" s="11">
        <v>18</v>
      </c>
      <c r="BQ59" s="11"/>
      <c r="BR59" s="11"/>
      <c r="BS59" s="11"/>
      <c r="BT59" s="11">
        <v>7</v>
      </c>
      <c r="BU59" s="11"/>
      <c r="BV59" s="11"/>
      <c r="BW59" s="11"/>
      <c r="BX59" s="11">
        <v>8</v>
      </c>
      <c r="BY59" s="11">
        <v>15</v>
      </c>
      <c r="BZ59" s="11"/>
      <c r="CA59" s="11"/>
      <c r="CB59" s="11"/>
      <c r="CC59" s="11"/>
      <c r="CD59" s="11">
        <v>8</v>
      </c>
      <c r="CE59" s="11">
        <v>8</v>
      </c>
      <c r="CF59" s="11"/>
      <c r="CG59" s="11">
        <v>15</v>
      </c>
      <c r="CH59" s="11"/>
      <c r="CI59" s="11"/>
      <c r="CJ59" s="11"/>
      <c r="CK59" s="11"/>
      <c r="CL59" s="11">
        <v>7</v>
      </c>
      <c r="CM59" s="11">
        <v>8</v>
      </c>
      <c r="CN59" s="11"/>
      <c r="CO59" s="11"/>
      <c r="CP59" s="11"/>
      <c r="CQ59" s="11"/>
      <c r="CR59" s="11"/>
      <c r="CS59" s="11"/>
      <c r="CT59" s="11">
        <v>11</v>
      </c>
      <c r="CU59" s="11">
        <v>6</v>
      </c>
      <c r="CV59" s="11"/>
      <c r="CW59" s="11">
        <v>9</v>
      </c>
      <c r="CX59" s="11"/>
      <c r="CY59" s="12"/>
      <c r="CZ59" s="11">
        <v>414</v>
      </c>
      <c r="DA59" s="11">
        <v>120</v>
      </c>
      <c r="DB59" s="12"/>
      <c r="DC59" s="11">
        <v>3.2972000000000001</v>
      </c>
      <c r="DD59" s="11">
        <v>294</v>
      </c>
      <c r="DE59" s="11">
        <v>133</v>
      </c>
      <c r="DF59" s="11">
        <v>0</v>
      </c>
      <c r="DG59">
        <v>427</v>
      </c>
      <c r="DH59" s="12"/>
    </row>
    <row r="102" spans="104:105" x14ac:dyDescent="0.25">
      <c r="CZ102" s="13">
        <v>12556</v>
      </c>
      <c r="DA102" s="13">
        <v>4048</v>
      </c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alignWithMargins="0">
    <oddHeader>&amp;L&amp;"Calibri,Standard"&amp;K000000Ansetzungsverfahren KW 45-52
&amp;C&amp;"Calibri,Standard"&amp;K000000Berliner Basketball Verband&amp;R&amp;"Calibri,Standard"&amp;K000000&amp;D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C9E4-73E3-4369-BB4F-09DA38F43F38}">
  <sheetPr codeName="Tabelle2">
    <pageSetUpPr fitToPage="1"/>
  </sheetPr>
  <dimension ref="A1:DL63"/>
  <sheetViews>
    <sheetView zoomScale="110" zoomScaleNormal="110" workbookViewId="0">
      <selection activeCell="AD35" sqref="AD35"/>
    </sheetView>
  </sheetViews>
  <sheetFormatPr baseColWidth="10" defaultColWidth="11.42578125" defaultRowHeight="15" x14ac:dyDescent="0.25"/>
  <cols>
    <col min="1" max="1" width="6.5703125" bestFit="1" customWidth="1"/>
    <col min="2" max="2" width="24.42578125" bestFit="1" customWidth="1"/>
    <col min="3" max="3" width="2" bestFit="1" customWidth="1"/>
    <col min="4" max="4" width="19.42578125" style="63" bestFit="1" customWidth="1"/>
    <col min="5" max="5" width="12.42578125" bestFit="1" customWidth="1"/>
    <col min="6" max="6" width="19.140625" bestFit="1" customWidth="1"/>
    <col min="7" max="7" width="9.7109375" bestFit="1" customWidth="1"/>
    <col min="8" max="8" width="5.140625" customWidth="1"/>
    <col min="9" max="9" width="3.7109375" bestFit="1" customWidth="1"/>
    <col min="10" max="10" width="5.140625" bestFit="1" customWidth="1"/>
    <col min="11" max="11" width="10.42578125" customWidth="1"/>
    <col min="12" max="12" width="5.140625" hidden="1" customWidth="1"/>
    <col min="13" max="13" width="3.5703125" hidden="1" customWidth="1"/>
    <col min="14" max="14" width="10.42578125" hidden="1" customWidth="1"/>
    <col min="15" max="15" width="5.140625" hidden="1" customWidth="1"/>
    <col min="16" max="16" width="3.5703125" hidden="1" customWidth="1"/>
    <col min="17" max="17" width="10.42578125" hidden="1" customWidth="1"/>
    <col min="18" max="18" width="5.140625" hidden="1" customWidth="1"/>
    <col min="19" max="19" width="3.5703125" hidden="1" customWidth="1"/>
    <col min="20" max="20" width="10.42578125" hidden="1" customWidth="1"/>
    <col min="21" max="21" width="5.140625" hidden="1" customWidth="1"/>
    <col min="22" max="22" width="3.5703125" hidden="1" customWidth="1"/>
    <col min="23" max="23" width="10.42578125" hidden="1" customWidth="1"/>
    <col min="24" max="24" width="5.140625" hidden="1" customWidth="1"/>
    <col min="25" max="25" width="3.5703125" hidden="1" customWidth="1"/>
    <col min="26" max="26" width="10.42578125" hidden="1" customWidth="1"/>
    <col min="27" max="27" width="5.140625" hidden="1" customWidth="1"/>
    <col min="28" max="28" width="3.5703125" hidden="1" customWidth="1"/>
    <col min="29" max="29" width="10.42578125" hidden="1" customWidth="1"/>
    <col min="30" max="30" width="5.140625" hidden="1" customWidth="1"/>
    <col min="31" max="31" width="3.5703125" hidden="1" customWidth="1"/>
    <col min="32" max="32" width="10.42578125" hidden="1" customWidth="1"/>
    <col min="33" max="33" width="5.140625" hidden="1" customWidth="1"/>
    <col min="34" max="34" width="3.5703125" hidden="1" customWidth="1"/>
    <col min="35" max="35" width="10.42578125" hidden="1" customWidth="1"/>
    <col min="36" max="36" width="5.140625" hidden="1" customWidth="1"/>
    <col min="37" max="37" width="3.5703125" hidden="1" customWidth="1"/>
    <col min="38" max="38" width="10.42578125" hidden="1" customWidth="1"/>
    <col min="39" max="39" width="5.140625" bestFit="1" customWidth="1"/>
    <col min="40" max="40" width="3.7109375" bestFit="1" customWidth="1"/>
    <col min="41" max="41" width="5.140625" bestFit="1" customWidth="1"/>
    <col min="42" max="42" width="10.42578125" bestFit="1" customWidth="1"/>
    <col min="43" max="43" width="5.140625" hidden="1" customWidth="1"/>
    <col min="44" max="44" width="3.5703125" hidden="1" customWidth="1"/>
    <col min="45" max="45" width="10.42578125" hidden="1" customWidth="1"/>
    <col min="46" max="46" width="5.140625" hidden="1" customWidth="1"/>
    <col min="47" max="47" width="3.5703125" hidden="1" customWidth="1"/>
    <col min="48" max="48" width="10.42578125" hidden="1" customWidth="1"/>
    <col min="49" max="49" width="5.140625" hidden="1" customWidth="1"/>
    <col min="50" max="50" width="3.5703125" hidden="1" customWidth="1"/>
    <col min="51" max="51" width="10.42578125" hidden="1" customWidth="1"/>
    <col min="52" max="52" width="5.140625" hidden="1" customWidth="1"/>
    <col min="53" max="53" width="3.5703125" hidden="1" customWidth="1"/>
    <col min="54" max="54" width="10.42578125" hidden="1" customWidth="1"/>
    <col min="55" max="55" width="5.140625" hidden="1" customWidth="1"/>
    <col min="56" max="56" width="3.5703125" hidden="1" customWidth="1"/>
    <col min="57" max="57" width="10.42578125" hidden="1" customWidth="1"/>
    <col min="58" max="58" width="5.140625" hidden="1" customWidth="1"/>
    <col min="59" max="59" width="3.5703125" hidden="1" customWidth="1"/>
    <col min="60" max="60" width="10.42578125" hidden="1" customWidth="1"/>
    <col min="61" max="61" width="5.140625" hidden="1" customWidth="1"/>
    <col min="62" max="62" width="3.5703125" hidden="1" customWidth="1"/>
    <col min="63" max="63" width="10.42578125" hidden="1" customWidth="1"/>
    <col min="64" max="64" width="5.140625" hidden="1" customWidth="1"/>
    <col min="65" max="65" width="3.5703125" hidden="1" customWidth="1"/>
    <col min="66" max="66" width="10.42578125" hidden="1" customWidth="1"/>
    <col min="67" max="67" width="5.140625" bestFit="1" customWidth="1"/>
    <col min="68" max="68" width="3.7109375" bestFit="1" customWidth="1"/>
    <col min="69" max="69" width="5.140625" bestFit="1" customWidth="1"/>
    <col min="70" max="70" width="10.42578125" bestFit="1" customWidth="1"/>
    <col min="71" max="71" width="5.140625" hidden="1" customWidth="1"/>
    <col min="72" max="72" width="3.5703125" hidden="1" customWidth="1"/>
    <col min="73" max="73" width="10.42578125" hidden="1" customWidth="1"/>
    <col min="74" max="74" width="5.140625" hidden="1" customWidth="1"/>
    <col min="75" max="75" width="3.5703125" hidden="1" customWidth="1"/>
    <col min="76" max="76" width="10.42578125" hidden="1" customWidth="1"/>
    <col min="77" max="77" width="5.140625" hidden="1" customWidth="1"/>
    <col min="78" max="78" width="3.5703125" hidden="1" customWidth="1"/>
    <col min="79" max="79" width="10.42578125" hidden="1" customWidth="1"/>
    <col min="80" max="80" width="5.140625" hidden="1" customWidth="1"/>
    <col min="81" max="81" width="3.5703125" hidden="1" customWidth="1"/>
    <col min="82" max="82" width="10.42578125" hidden="1" customWidth="1"/>
    <col min="83" max="83" width="5.140625" hidden="1" customWidth="1"/>
    <col min="84" max="84" width="3.5703125" hidden="1" customWidth="1"/>
    <col min="85" max="85" width="10.42578125" hidden="1" customWidth="1"/>
    <col min="86" max="86" width="5.140625" hidden="1" customWidth="1"/>
    <col min="87" max="87" width="3.5703125" hidden="1" customWidth="1"/>
    <col min="88" max="88" width="10.42578125" hidden="1" customWidth="1"/>
    <col min="89" max="89" width="5.140625" bestFit="1" customWidth="1"/>
    <col min="90" max="90" width="3.7109375" bestFit="1" customWidth="1"/>
    <col min="91" max="91" width="5.140625" bestFit="1" customWidth="1"/>
    <col min="92" max="92" width="10.42578125" bestFit="1" customWidth="1"/>
    <col min="93" max="93" width="5.140625" bestFit="1" customWidth="1"/>
    <col min="94" max="94" width="3.5703125" bestFit="1" customWidth="1"/>
    <col min="95" max="95" width="10.42578125" bestFit="1" customWidth="1"/>
    <col min="96" max="96" width="5.140625" bestFit="1" customWidth="1"/>
    <col min="97" max="97" width="3.5703125" bestFit="1" customWidth="1"/>
    <col min="98" max="98" width="10.42578125" bestFit="1" customWidth="1"/>
    <col min="99" max="99" width="5.140625" bestFit="1" customWidth="1"/>
    <col min="100" max="100" width="3.5703125" bestFit="1" customWidth="1"/>
    <col min="101" max="101" width="10.42578125" bestFit="1" customWidth="1"/>
    <col min="102" max="102" width="5.140625" bestFit="1" customWidth="1"/>
    <col min="103" max="103" width="3.5703125" bestFit="1" customWidth="1"/>
    <col min="104" max="104" width="10.42578125" bestFit="1" customWidth="1"/>
    <col min="105" max="105" width="5.140625" bestFit="1" customWidth="1"/>
    <col min="106" max="106" width="3.5703125" bestFit="1" customWidth="1"/>
    <col min="107" max="107" width="10.42578125" bestFit="1" customWidth="1"/>
    <col min="108" max="108" width="5.140625" bestFit="1" customWidth="1"/>
    <col min="109" max="109" width="3.5703125" bestFit="1" customWidth="1"/>
    <col min="110" max="110" width="10.42578125" bestFit="1" customWidth="1"/>
    <col min="111" max="111" width="5.140625" bestFit="1" customWidth="1"/>
    <col min="112" max="112" width="3.5703125" bestFit="1" customWidth="1"/>
    <col min="113" max="113" width="10.42578125" bestFit="1" customWidth="1"/>
    <col min="114" max="114" width="5.140625" bestFit="1" customWidth="1"/>
    <col min="115" max="115" width="3.5703125" bestFit="1" customWidth="1"/>
    <col min="116" max="116" width="10.42578125" bestFit="1" customWidth="1"/>
  </cols>
  <sheetData>
    <row r="1" spans="1:116" ht="15.75" thickBot="1" x14ac:dyDescent="0.3">
      <c r="A1" s="14">
        <f ca="1">TODAY()</f>
        <v>45677</v>
      </c>
      <c r="B1" s="15"/>
      <c r="C1" s="16" t="s">
        <v>223</v>
      </c>
      <c r="D1" s="17"/>
      <c r="E1" s="17"/>
      <c r="F1" s="17"/>
      <c r="G1" s="18"/>
      <c r="H1" s="19" t="s">
        <v>224</v>
      </c>
      <c r="I1" s="20"/>
      <c r="J1" s="20"/>
      <c r="K1" s="21"/>
      <c r="L1" s="16">
        <v>36</v>
      </c>
      <c r="M1" s="17"/>
      <c r="N1" s="18"/>
      <c r="O1" s="16">
        <v>37</v>
      </c>
      <c r="P1" s="17"/>
      <c r="Q1" s="18"/>
      <c r="R1" s="16">
        <v>38</v>
      </c>
      <c r="S1" s="17"/>
      <c r="T1" s="18"/>
      <c r="U1" s="16">
        <v>39</v>
      </c>
      <c r="V1" s="17"/>
      <c r="W1" s="18"/>
      <c r="X1" s="16">
        <v>40</v>
      </c>
      <c r="Y1" s="17"/>
      <c r="Z1" s="18"/>
      <c r="AA1" s="16">
        <v>41</v>
      </c>
      <c r="AB1" s="17"/>
      <c r="AC1" s="18"/>
      <c r="AD1" s="16">
        <v>42</v>
      </c>
      <c r="AE1" s="17"/>
      <c r="AF1" s="18"/>
      <c r="AG1" s="16">
        <v>43</v>
      </c>
      <c r="AH1" s="17"/>
      <c r="AI1" s="18"/>
      <c r="AJ1" s="16">
        <v>44</v>
      </c>
      <c r="AK1" s="17"/>
      <c r="AL1" s="18"/>
      <c r="AM1" s="19" t="s">
        <v>225</v>
      </c>
      <c r="AN1" s="20"/>
      <c r="AO1" s="20"/>
      <c r="AP1" s="21"/>
      <c r="AQ1" s="16">
        <v>45</v>
      </c>
      <c r="AR1" s="17"/>
      <c r="AS1" s="18"/>
      <c r="AT1" s="16">
        <v>46</v>
      </c>
      <c r="AU1" s="17"/>
      <c r="AV1" s="18"/>
      <c r="AW1" s="16">
        <v>47</v>
      </c>
      <c r="AX1" s="17"/>
      <c r="AY1" s="18"/>
      <c r="AZ1" s="16">
        <v>48</v>
      </c>
      <c r="BA1" s="17"/>
      <c r="BB1" s="18"/>
      <c r="BC1" s="16">
        <v>49</v>
      </c>
      <c r="BD1" s="17"/>
      <c r="BE1" s="18"/>
      <c r="BF1" s="16">
        <v>50</v>
      </c>
      <c r="BG1" s="17"/>
      <c r="BH1" s="18"/>
      <c r="BI1" s="16">
        <v>51</v>
      </c>
      <c r="BJ1" s="17"/>
      <c r="BK1" s="18"/>
      <c r="BL1" s="16">
        <v>52</v>
      </c>
      <c r="BM1" s="17"/>
      <c r="BN1" s="18"/>
      <c r="BO1" s="22" t="s">
        <v>226</v>
      </c>
      <c r="BP1" s="23"/>
      <c r="BQ1" s="23"/>
      <c r="BR1" s="24"/>
      <c r="BS1" s="16">
        <v>1</v>
      </c>
      <c r="BT1" s="17"/>
      <c r="BU1" s="18"/>
      <c r="BV1" s="16">
        <v>2</v>
      </c>
      <c r="BW1" s="17"/>
      <c r="BX1" s="18"/>
      <c r="BY1" s="16">
        <v>3</v>
      </c>
      <c r="BZ1" s="17"/>
      <c r="CA1" s="18"/>
      <c r="CB1" s="16">
        <v>4</v>
      </c>
      <c r="CC1" s="17"/>
      <c r="CD1" s="18"/>
      <c r="CE1" s="16">
        <v>5</v>
      </c>
      <c r="CF1" s="17"/>
      <c r="CG1" s="18"/>
      <c r="CH1" s="16">
        <v>6</v>
      </c>
      <c r="CI1" s="17"/>
      <c r="CJ1" s="18"/>
      <c r="CK1" s="22" t="s">
        <v>227</v>
      </c>
      <c r="CL1" s="23"/>
      <c r="CM1" s="23"/>
      <c r="CN1" s="24"/>
      <c r="CO1" s="16">
        <v>7</v>
      </c>
      <c r="CP1" s="17"/>
      <c r="CQ1" s="18"/>
      <c r="CR1" s="16">
        <v>8</v>
      </c>
      <c r="CS1" s="17"/>
      <c r="CT1" s="18"/>
      <c r="CU1" s="16">
        <v>9</v>
      </c>
      <c r="CV1" s="17"/>
      <c r="CW1" s="18"/>
      <c r="CX1" s="16">
        <v>10</v>
      </c>
      <c r="CY1" s="17"/>
      <c r="CZ1" s="18"/>
      <c r="DA1" s="16">
        <v>11</v>
      </c>
      <c r="DB1" s="17"/>
      <c r="DC1" s="18"/>
      <c r="DD1" s="16">
        <v>12</v>
      </c>
      <c r="DE1" s="17"/>
      <c r="DF1" s="18"/>
      <c r="DG1" s="16">
        <v>13</v>
      </c>
      <c r="DH1" s="17"/>
      <c r="DI1" s="18"/>
      <c r="DJ1" s="16">
        <v>14</v>
      </c>
      <c r="DK1" s="17"/>
      <c r="DL1" s="18"/>
    </row>
    <row r="2" spans="1:116" ht="15.75" thickBot="1" x14ac:dyDescent="0.3">
      <c r="A2" s="25" t="s">
        <v>228</v>
      </c>
      <c r="B2" s="26" t="s">
        <v>0</v>
      </c>
      <c r="C2" s="27"/>
      <c r="D2" s="25" t="s">
        <v>229</v>
      </c>
      <c r="E2" s="28" t="s">
        <v>230</v>
      </c>
      <c r="F2" s="25" t="s">
        <v>231</v>
      </c>
      <c r="G2" s="26" t="s">
        <v>232</v>
      </c>
      <c r="H2" s="29" t="s">
        <v>233</v>
      </c>
      <c r="I2" s="30" t="s">
        <v>234</v>
      </c>
      <c r="J2" s="30" t="s">
        <v>235</v>
      </c>
      <c r="K2" s="31" t="s">
        <v>236</v>
      </c>
      <c r="L2" s="27" t="s">
        <v>233</v>
      </c>
      <c r="M2" s="32" t="s">
        <v>234</v>
      </c>
      <c r="N2" s="33" t="s">
        <v>236</v>
      </c>
      <c r="O2" s="27" t="s">
        <v>233</v>
      </c>
      <c r="P2" s="32" t="s">
        <v>234</v>
      </c>
      <c r="Q2" s="33" t="s">
        <v>236</v>
      </c>
      <c r="R2" s="27" t="s">
        <v>233</v>
      </c>
      <c r="S2" s="32" t="s">
        <v>234</v>
      </c>
      <c r="T2" s="33" t="s">
        <v>236</v>
      </c>
      <c r="U2" s="27" t="s">
        <v>233</v>
      </c>
      <c r="V2" s="32" t="s">
        <v>234</v>
      </c>
      <c r="W2" s="33" t="s">
        <v>236</v>
      </c>
      <c r="X2" s="27" t="s">
        <v>233</v>
      </c>
      <c r="Y2" s="32" t="s">
        <v>234</v>
      </c>
      <c r="Z2" s="33" t="s">
        <v>236</v>
      </c>
      <c r="AA2" s="27" t="s">
        <v>233</v>
      </c>
      <c r="AB2" s="32" t="s">
        <v>234</v>
      </c>
      <c r="AC2" s="33" t="s">
        <v>236</v>
      </c>
      <c r="AD2" s="27" t="s">
        <v>233</v>
      </c>
      <c r="AE2" s="32" t="s">
        <v>234</v>
      </c>
      <c r="AF2" s="33" t="s">
        <v>236</v>
      </c>
      <c r="AG2" s="27" t="s">
        <v>233</v>
      </c>
      <c r="AH2" s="32" t="s">
        <v>234</v>
      </c>
      <c r="AI2" s="33" t="s">
        <v>236</v>
      </c>
      <c r="AJ2" s="27" t="s">
        <v>233</v>
      </c>
      <c r="AK2" s="32" t="s">
        <v>234</v>
      </c>
      <c r="AL2" s="33" t="s">
        <v>236</v>
      </c>
      <c r="AM2" s="29" t="s">
        <v>233</v>
      </c>
      <c r="AN2" s="30" t="s">
        <v>234</v>
      </c>
      <c r="AO2" s="30" t="s">
        <v>235</v>
      </c>
      <c r="AP2" s="31" t="s">
        <v>236</v>
      </c>
      <c r="AQ2" s="27" t="s">
        <v>233</v>
      </c>
      <c r="AR2" s="32" t="s">
        <v>234</v>
      </c>
      <c r="AS2" s="33" t="s">
        <v>236</v>
      </c>
      <c r="AT2" s="27" t="s">
        <v>233</v>
      </c>
      <c r="AU2" s="32" t="s">
        <v>234</v>
      </c>
      <c r="AV2" s="33" t="s">
        <v>236</v>
      </c>
      <c r="AW2" s="27" t="s">
        <v>233</v>
      </c>
      <c r="AX2" s="32" t="s">
        <v>234</v>
      </c>
      <c r="AY2" s="33" t="s">
        <v>236</v>
      </c>
      <c r="AZ2" s="27" t="s">
        <v>233</v>
      </c>
      <c r="BA2" s="32" t="s">
        <v>234</v>
      </c>
      <c r="BB2" s="33" t="s">
        <v>236</v>
      </c>
      <c r="BC2" s="27" t="s">
        <v>233</v>
      </c>
      <c r="BD2" s="32" t="s">
        <v>234</v>
      </c>
      <c r="BE2" s="33" t="s">
        <v>236</v>
      </c>
      <c r="BF2" s="27" t="s">
        <v>233</v>
      </c>
      <c r="BG2" s="32" t="s">
        <v>234</v>
      </c>
      <c r="BH2" s="33" t="s">
        <v>236</v>
      </c>
      <c r="BI2" s="27" t="s">
        <v>233</v>
      </c>
      <c r="BJ2" s="32" t="s">
        <v>234</v>
      </c>
      <c r="BK2" s="33" t="s">
        <v>236</v>
      </c>
      <c r="BL2" s="27" t="s">
        <v>233</v>
      </c>
      <c r="BM2" s="32" t="s">
        <v>234</v>
      </c>
      <c r="BN2" s="33" t="s">
        <v>236</v>
      </c>
      <c r="BO2" s="29" t="s">
        <v>233</v>
      </c>
      <c r="BP2" s="30" t="s">
        <v>234</v>
      </c>
      <c r="BQ2" s="30" t="s">
        <v>235</v>
      </c>
      <c r="BR2" s="31" t="s">
        <v>236</v>
      </c>
      <c r="BS2" s="27" t="s">
        <v>233</v>
      </c>
      <c r="BT2" s="32" t="s">
        <v>234</v>
      </c>
      <c r="BU2" s="33" t="s">
        <v>236</v>
      </c>
      <c r="BV2" s="27" t="s">
        <v>233</v>
      </c>
      <c r="BW2" s="32" t="s">
        <v>234</v>
      </c>
      <c r="BX2" s="33" t="s">
        <v>236</v>
      </c>
      <c r="BY2" s="27" t="s">
        <v>233</v>
      </c>
      <c r="BZ2" s="32" t="s">
        <v>234</v>
      </c>
      <c r="CA2" s="33" t="s">
        <v>236</v>
      </c>
      <c r="CB2" s="27" t="s">
        <v>233</v>
      </c>
      <c r="CC2" s="32" t="s">
        <v>234</v>
      </c>
      <c r="CD2" s="33" t="s">
        <v>236</v>
      </c>
      <c r="CE2" s="27" t="s">
        <v>233</v>
      </c>
      <c r="CF2" s="32" t="s">
        <v>234</v>
      </c>
      <c r="CG2" s="33" t="s">
        <v>236</v>
      </c>
      <c r="CH2" s="27" t="s">
        <v>233</v>
      </c>
      <c r="CI2" s="32" t="s">
        <v>234</v>
      </c>
      <c r="CJ2" s="33" t="s">
        <v>236</v>
      </c>
      <c r="CK2" s="29" t="s">
        <v>233</v>
      </c>
      <c r="CL2" s="30" t="s">
        <v>234</v>
      </c>
      <c r="CM2" s="30" t="s">
        <v>235</v>
      </c>
      <c r="CN2" s="31" t="s">
        <v>236</v>
      </c>
      <c r="CO2" s="27" t="s">
        <v>233</v>
      </c>
      <c r="CP2" s="32" t="s">
        <v>234</v>
      </c>
      <c r="CQ2" s="33" t="s">
        <v>236</v>
      </c>
      <c r="CR2" s="27" t="s">
        <v>233</v>
      </c>
      <c r="CS2" s="32" t="s">
        <v>234</v>
      </c>
      <c r="CT2" s="33" t="s">
        <v>236</v>
      </c>
      <c r="CU2" s="27" t="s">
        <v>233</v>
      </c>
      <c r="CV2" s="32" t="s">
        <v>234</v>
      </c>
      <c r="CW2" s="33" t="s">
        <v>236</v>
      </c>
      <c r="CX2" s="27" t="s">
        <v>233</v>
      </c>
      <c r="CY2" s="32" t="s">
        <v>234</v>
      </c>
      <c r="CZ2" s="33" t="s">
        <v>236</v>
      </c>
      <c r="DA2" s="27" t="s">
        <v>233</v>
      </c>
      <c r="DB2" s="32" t="s">
        <v>234</v>
      </c>
      <c r="DC2" s="33" t="s">
        <v>236</v>
      </c>
      <c r="DD2" s="27" t="s">
        <v>233</v>
      </c>
      <c r="DE2" s="32" t="s">
        <v>234</v>
      </c>
      <c r="DF2" s="33" t="s">
        <v>236</v>
      </c>
      <c r="DG2" s="27" t="s">
        <v>233</v>
      </c>
      <c r="DH2" s="32" t="s">
        <v>234</v>
      </c>
      <c r="DI2" s="33" t="s">
        <v>236</v>
      </c>
      <c r="DJ2" s="27" t="s">
        <v>233</v>
      </c>
      <c r="DK2" s="32" t="s">
        <v>234</v>
      </c>
      <c r="DL2" s="33" t="s">
        <v>236</v>
      </c>
    </row>
    <row r="3" spans="1:116" ht="15.75" thickBot="1" x14ac:dyDescent="0.3">
      <c r="A3" s="10" t="s">
        <v>108</v>
      </c>
      <c r="B3" s="10" t="s">
        <v>109</v>
      </c>
      <c r="C3" s="34"/>
      <c r="D3" s="35">
        <f>IF(E3=0,0,E3/$E$61)</f>
        <v>1.1102423768569195E-2</v>
      </c>
      <c r="E3" s="36">
        <v>142</v>
      </c>
      <c r="F3" s="37">
        <f t="shared" ref="F3:F60" si="0">SUM(I3+AN3+BP3+CL3)</f>
        <v>123</v>
      </c>
      <c r="G3" s="38">
        <f t="shared" ref="G3:G56" si="1">IF(E3=0,0,F3/E3)</f>
        <v>0.86619718309859151</v>
      </c>
      <c r="H3" s="39">
        <f>ROUNDUP(K$62*$D3,0)</f>
        <v>32</v>
      </c>
      <c r="I3" s="40">
        <f t="shared" ref="I3:I60" si="2">SUM(M3,P3,S3,V3,Y3,AB3,AE3,AH3,AK3)</f>
        <v>32</v>
      </c>
      <c r="J3" s="41">
        <f t="shared" ref="J3:J60" si="3">IF(H3=0,0,I3/H3)</f>
        <v>1</v>
      </c>
      <c r="K3" s="42">
        <f t="shared" ref="K3:K60" si="4">ROUND(I3-H3,0)</f>
        <v>0</v>
      </c>
      <c r="L3" s="43">
        <f t="shared" ref="L3:L60" si="5">N$62*$D3</f>
        <v>0</v>
      </c>
      <c r="M3" s="44">
        <v>0</v>
      </c>
      <c r="N3" s="45">
        <f t="shared" ref="N3:N60" si="6">ROUND(M3-L3,0)</f>
        <v>0</v>
      </c>
      <c r="O3" s="43">
        <f t="shared" ref="O3:O60" si="7">ROUNDUP(Q$62*$D3, 0)</f>
        <v>5</v>
      </c>
      <c r="P3" s="44">
        <v>1</v>
      </c>
      <c r="Q3" s="45">
        <f t="shared" ref="Q3:Q60" si="8">ROUND(P3-O3,0)</f>
        <v>-4</v>
      </c>
      <c r="R3" s="43">
        <f t="shared" ref="R3:R60" si="9">ROUNDUP(T$62*$D3, 0)</f>
        <v>6</v>
      </c>
      <c r="S3" s="44">
        <v>12</v>
      </c>
      <c r="T3" s="45">
        <f t="shared" ref="T3:T60" si="10">ROUND(S3-R3,0)</f>
        <v>6</v>
      </c>
      <c r="U3" s="43">
        <f t="shared" ref="U3:U60" si="11">ROUNDUP(W$62*$D3, 0)</f>
        <v>6</v>
      </c>
      <c r="V3" s="44">
        <v>4</v>
      </c>
      <c r="W3" s="45">
        <f t="shared" ref="W3:W60" si="12">ROUND(V3-U3,0)</f>
        <v>-2</v>
      </c>
      <c r="X3" s="43">
        <f t="shared" ref="X3:X60" si="13">Z$62*$D3</f>
        <v>7.4386239249413606</v>
      </c>
      <c r="Y3" s="44">
        <v>6</v>
      </c>
      <c r="Z3" s="45">
        <f t="shared" ref="Z3:Z60" si="14">ROUND(Y3-X3,0)</f>
        <v>-1</v>
      </c>
      <c r="AA3" s="43">
        <f t="shared" ref="AA3:AA60" si="15">AC$62*$D3</f>
        <v>7.1277560594214231</v>
      </c>
      <c r="AB3" s="44">
        <v>8</v>
      </c>
      <c r="AC3" s="45">
        <f t="shared" ref="AC3:AC60" si="16">ROUND(AB3-AA3,0)</f>
        <v>1</v>
      </c>
      <c r="AD3" s="43">
        <f t="shared" ref="AD3:AD60" si="17">AF$62*$D3</f>
        <v>0.84378420641125884</v>
      </c>
      <c r="AE3" s="44">
        <v>1</v>
      </c>
      <c r="AF3" s="45">
        <f t="shared" ref="AF3:AF60" si="18">ROUND(AE3-AD3,0)</f>
        <v>0</v>
      </c>
      <c r="AG3" s="43">
        <f t="shared" ref="AG3:AG60" si="19">AI$62*$D3</f>
        <v>0.17763878029710711</v>
      </c>
      <c r="AH3" s="44">
        <v>0</v>
      </c>
      <c r="AI3" s="45">
        <f t="shared" ref="AI3:AI60" si="20">ROUND(AH3-AG3,0)</f>
        <v>0</v>
      </c>
      <c r="AJ3" s="43">
        <f t="shared" ref="AJ3:AJ60" si="21">AL$62*$D3</f>
        <v>0.31086786551993745</v>
      </c>
      <c r="AK3" s="44">
        <v>0</v>
      </c>
      <c r="AL3" s="45">
        <f t="shared" ref="AL3:AL60" si="22">ROUND(AK3-AJ3,0)</f>
        <v>0</v>
      </c>
      <c r="AM3" s="46">
        <f t="shared" ref="AM3:AM60" si="23">ROUNDUP(AP$62*$D3,0)</f>
        <v>37</v>
      </c>
      <c r="AN3" s="40">
        <f t="shared" ref="AN3:AN60" si="24">SUM(AR3,AU3,AX3,BA3,BD3,BG3,BJ3,BM3)</f>
        <v>41</v>
      </c>
      <c r="AO3" s="41">
        <f t="shared" ref="AO3:AO60" si="25">IF(AM3=0,0,AN3/AM3)</f>
        <v>1.1081081081081081</v>
      </c>
      <c r="AP3" s="42">
        <f t="shared" ref="AP3:AP60" si="26">ROUND(AN3-AM3,0)</f>
        <v>4</v>
      </c>
      <c r="AQ3" s="39">
        <f t="shared" ref="AQ3:AQ60" si="27">AS$62*$D3</f>
        <v>6.9501172791243162</v>
      </c>
      <c r="AR3" s="40">
        <v>5</v>
      </c>
      <c r="AS3" s="42">
        <f t="shared" ref="AS3:AS60" si="28">ROUND(AR3-AQ3,0)</f>
        <v>-2</v>
      </c>
      <c r="AT3" s="39">
        <f t="shared" ref="AT3:AT60" si="29">AV$62*$D3</f>
        <v>7.2609851446442528</v>
      </c>
      <c r="AU3" s="40">
        <v>11</v>
      </c>
      <c r="AV3" s="42">
        <f t="shared" ref="AV3:AV60" si="30">ROUND(AU3-AT3,0)</f>
        <v>4</v>
      </c>
      <c r="AW3" s="39">
        <f t="shared" ref="AW3:AW60" si="31">AY$62*$D3</f>
        <v>7.3720093823299448</v>
      </c>
      <c r="AX3" s="40">
        <v>9</v>
      </c>
      <c r="AY3" s="42">
        <f t="shared" ref="AY3:AY60" si="32">ROUND(AX3-AW3,0)</f>
        <v>2</v>
      </c>
      <c r="AZ3" s="39">
        <f t="shared" ref="AZ3:AZ60" si="33">BB$62*$D3</f>
        <v>5.6844409695074276</v>
      </c>
      <c r="BA3" s="40">
        <v>3</v>
      </c>
      <c r="BB3" s="42">
        <f t="shared" ref="BB3:BB60" si="34">ROUND(BA3-AZ3,0)</f>
        <v>-3</v>
      </c>
      <c r="BC3" s="39">
        <f t="shared" ref="BC3:BC60" si="35">BE$62*$D3</f>
        <v>5.3957779515246287</v>
      </c>
      <c r="BD3" s="40">
        <v>6</v>
      </c>
      <c r="BE3" s="42">
        <f t="shared" ref="BE3:BE60" si="36">ROUND(BD3-BC3,0)</f>
        <v>1</v>
      </c>
      <c r="BF3" s="39">
        <f t="shared" ref="BF3:BF60" si="37">BH$62*$D3</f>
        <v>3.486161063330727</v>
      </c>
      <c r="BG3" s="40">
        <v>5</v>
      </c>
      <c r="BH3" s="42">
        <f t="shared" ref="BH3:BH60" si="38">ROUND(BG3-BF3,0)</f>
        <v>2</v>
      </c>
      <c r="BI3" s="39">
        <f t="shared" ref="BI3:BI60" si="39">BK$62*$D3</f>
        <v>0.399687255668491</v>
      </c>
      <c r="BJ3" s="40">
        <v>2</v>
      </c>
      <c r="BK3" s="42">
        <f t="shared" ref="BK3:BK60" si="40">ROUND(BJ3-BI3,0)</f>
        <v>2</v>
      </c>
      <c r="BL3" s="39">
        <f t="shared" ref="BL3:BL60" si="41">BN$62*$D3</f>
        <v>0</v>
      </c>
      <c r="BM3" s="40">
        <v>0</v>
      </c>
      <c r="BN3" s="42">
        <f t="shared" ref="BN3:BN60" si="42">ROUND(BM3-BL3,0)</f>
        <v>0</v>
      </c>
      <c r="BO3" s="46">
        <f>ROUNDUP(BR$62*$D3,0)</f>
        <v>29</v>
      </c>
      <c r="BP3" s="40">
        <f t="shared" ref="BP3:BP60" si="43">SUM(BT3,BW3,BZ3,CC3,CF3,CI3)</f>
        <v>27</v>
      </c>
      <c r="BQ3" s="41">
        <f t="shared" ref="BQ3:BQ60" si="44">IF(BO3=0,0,BP3/BO3)</f>
        <v>0.93103448275862066</v>
      </c>
      <c r="BR3" s="42">
        <f t="shared" ref="BR3:BR60" si="45">ROUND(BP3-BO3,0)</f>
        <v>-2</v>
      </c>
      <c r="BS3" s="39">
        <f t="shared" ref="BS3:BS60" si="46">BU$62*$D3</f>
        <v>4.7074276778733388</v>
      </c>
      <c r="BT3" s="40">
        <v>10</v>
      </c>
      <c r="BU3" s="42">
        <f t="shared" ref="BU3:BU60" si="47">ROUND(BT3-BS3,0)</f>
        <v>5</v>
      </c>
      <c r="BV3" s="39">
        <f t="shared" ref="BV3:BV60" si="48">BX$62*$D3</f>
        <v>7.1055512118842845</v>
      </c>
      <c r="BW3" s="40">
        <v>2</v>
      </c>
      <c r="BX3" s="42">
        <f t="shared" ref="BX3:BX60" si="49">ROUND(BW3-BV3,0)</f>
        <v>-5</v>
      </c>
      <c r="BY3" s="39">
        <f t="shared" ref="BY3:BY60" si="50">CA$62*$D3</f>
        <v>7.5052384675527755</v>
      </c>
      <c r="BZ3" s="40">
        <v>6</v>
      </c>
      <c r="CA3" s="42">
        <f t="shared" ref="CA3:CA60" si="51">ROUND(BZ3-BY3,0)</f>
        <v>-2</v>
      </c>
      <c r="CB3" s="39">
        <f t="shared" ref="CB3:CB60" si="52">CD$62*$D3</f>
        <v>7.8605160281469901</v>
      </c>
      <c r="CC3" s="40">
        <v>9</v>
      </c>
      <c r="CD3" s="42">
        <f t="shared" ref="CD3:CD60" si="53">ROUND(CC3-CB3,0)</f>
        <v>1</v>
      </c>
      <c r="CE3" s="39">
        <f t="shared" ref="CE3:CE60" si="54">CG$62*$D3</f>
        <v>0.93260359655981229</v>
      </c>
      <c r="CF3" s="40">
        <v>0</v>
      </c>
      <c r="CG3" s="42">
        <f t="shared" ref="CG3:CG60" si="55">ROUND(CF3-CE3,0)</f>
        <v>-1</v>
      </c>
      <c r="CH3" s="39">
        <f t="shared" ref="CH3:CH60" si="56">CJ$62*$D3</f>
        <v>0.62173573103987489</v>
      </c>
      <c r="CI3" s="40">
        <v>0</v>
      </c>
      <c r="CJ3" s="42">
        <f t="shared" ref="CJ3:CJ60" si="57">ROUND(CI3-CH3,0)</f>
        <v>-1</v>
      </c>
      <c r="CK3" s="46">
        <f>ROUNDUP(CN$62*$D3,0)</f>
        <v>48</v>
      </c>
      <c r="CL3" s="40">
        <f>SUM(DK3,DH3,DE3,DB3,CY3,CV3,CS3,CP3)</f>
        <v>23</v>
      </c>
      <c r="CM3" s="41">
        <f>IF(CK3=0,0,CL3/CK3)</f>
        <v>0.47916666666666669</v>
      </c>
      <c r="CN3" s="45">
        <f>ROUND(CL3-CK3,0)</f>
        <v>-25</v>
      </c>
      <c r="CO3" s="39">
        <f t="shared" ref="CO3:CO60" si="58">CQ$62*$D3</f>
        <v>7.4830336200156369</v>
      </c>
      <c r="CP3" s="40">
        <v>0</v>
      </c>
      <c r="CQ3" s="42">
        <f t="shared" ref="CQ3:CQ60" si="59">ROUND(CP3-CO3,0)</f>
        <v>-7</v>
      </c>
      <c r="CR3" s="39">
        <f t="shared" ref="CR3:CR60" si="60">CT$62*$D3</f>
        <v>7.7050820953870209</v>
      </c>
      <c r="CS3" s="40">
        <v>9</v>
      </c>
      <c r="CT3" s="42">
        <f t="shared" ref="CT3:CT60" si="61">ROUND(CS3-CR3,0)</f>
        <v>1</v>
      </c>
      <c r="CU3" s="39">
        <f t="shared" ref="CU3:CU60" si="62">CW$62*$D3</f>
        <v>7.527443315089914</v>
      </c>
      <c r="CV3" s="40">
        <v>0</v>
      </c>
      <c r="CW3" s="42">
        <f t="shared" ref="CW3:CW60" si="63">ROUND(CV3-CU3,0)</f>
        <v>-8</v>
      </c>
      <c r="CX3" s="39">
        <f t="shared" ref="CX3:CX60" si="64">CZ$62*$D3</f>
        <v>5.2403440187646595</v>
      </c>
      <c r="CY3" s="40">
        <v>3</v>
      </c>
      <c r="CZ3" s="42">
        <f t="shared" ref="CZ3:CZ60" si="65">ROUND(CY3-CX3,0)</f>
        <v>-2</v>
      </c>
      <c r="DA3" s="39">
        <f t="shared" ref="DA3:DA60" si="66">DC$62*$D3</f>
        <v>7.2609851446442528</v>
      </c>
      <c r="DB3" s="40">
        <v>2</v>
      </c>
      <c r="DC3" s="42">
        <f t="shared" ref="DC3:DC60" si="67">ROUND(DB3-DA3,0)</f>
        <v>-5</v>
      </c>
      <c r="DD3" s="39">
        <f t="shared" ref="DD3:DD60" si="68">DF$62*$D3</f>
        <v>5.5290070367474593</v>
      </c>
      <c r="DE3" s="40">
        <v>2</v>
      </c>
      <c r="DF3" s="42">
        <f t="shared" ref="DF3:DF60" si="69">ROUND(DE3-DD3,0)</f>
        <v>-4</v>
      </c>
      <c r="DG3" s="39">
        <f t="shared" ref="DG3:DG60" si="70">DI$62*$D3</f>
        <v>4.5519937451133696</v>
      </c>
      <c r="DH3" s="40">
        <v>7</v>
      </c>
      <c r="DI3" s="42">
        <f t="shared" ref="DI3:DI60" si="71">ROUND(DH3-DG3,0)</f>
        <v>2</v>
      </c>
      <c r="DJ3" s="39">
        <f t="shared" ref="DJ3:DJ60" si="72">DL$62*$D3</f>
        <v>2.5535574667709149</v>
      </c>
      <c r="DK3" s="40">
        <v>0</v>
      </c>
      <c r="DL3" s="42">
        <f t="shared" ref="DL3:DL60" si="73">ROUND(DK3-DJ3,0)</f>
        <v>-3</v>
      </c>
    </row>
    <row r="4" spans="1:116" ht="15.75" thickBot="1" x14ac:dyDescent="0.3">
      <c r="A4" s="11" t="s">
        <v>110</v>
      </c>
      <c r="B4" s="11" t="s">
        <v>110</v>
      </c>
      <c r="C4" s="34"/>
      <c r="D4" s="35">
        <f t="shared" ref="D4:D60" si="74">IF(E4=0,0,E4/$E$61)</f>
        <v>0.10234558248631744</v>
      </c>
      <c r="E4" s="47">
        <v>1309</v>
      </c>
      <c r="F4" s="37">
        <f t="shared" si="0"/>
        <v>1200</v>
      </c>
      <c r="G4" s="38">
        <f t="shared" si="1"/>
        <v>0.91673032849503433</v>
      </c>
      <c r="H4" s="39">
        <f t="shared" ref="H4:H60" si="75">ROUNDUP(K$62*$D4,0)</f>
        <v>292</v>
      </c>
      <c r="I4" s="40">
        <f t="shared" si="2"/>
        <v>308</v>
      </c>
      <c r="J4" s="41">
        <f t="shared" si="3"/>
        <v>1.0547945205479452</v>
      </c>
      <c r="K4" s="42">
        <f t="shared" si="4"/>
        <v>16</v>
      </c>
      <c r="L4" s="43">
        <f t="shared" si="5"/>
        <v>0</v>
      </c>
      <c r="M4" s="44">
        <v>0</v>
      </c>
      <c r="N4" s="45">
        <f t="shared" si="6"/>
        <v>0</v>
      </c>
      <c r="O4" s="43">
        <f t="shared" si="7"/>
        <v>38</v>
      </c>
      <c r="P4" s="44">
        <v>46</v>
      </c>
      <c r="Q4" s="45">
        <f t="shared" si="8"/>
        <v>8</v>
      </c>
      <c r="R4" s="43">
        <f t="shared" si="9"/>
        <v>55</v>
      </c>
      <c r="S4" s="44">
        <v>55</v>
      </c>
      <c r="T4" s="45">
        <f t="shared" si="10"/>
        <v>0</v>
      </c>
      <c r="U4" s="43">
        <f t="shared" si="11"/>
        <v>54</v>
      </c>
      <c r="V4" s="44">
        <v>56</v>
      </c>
      <c r="W4" s="45">
        <f t="shared" si="12"/>
        <v>2</v>
      </c>
      <c r="X4" s="43">
        <f t="shared" si="13"/>
        <v>68.571540265832681</v>
      </c>
      <c r="Y4" s="44">
        <v>72</v>
      </c>
      <c r="Z4" s="45">
        <f t="shared" si="14"/>
        <v>3</v>
      </c>
      <c r="AA4" s="43">
        <f t="shared" si="15"/>
        <v>65.705863956215794</v>
      </c>
      <c r="AB4" s="44">
        <v>72</v>
      </c>
      <c r="AC4" s="45">
        <f t="shared" si="16"/>
        <v>6</v>
      </c>
      <c r="AD4" s="43">
        <f t="shared" si="17"/>
        <v>7.7782642689601253</v>
      </c>
      <c r="AE4" s="44">
        <v>7</v>
      </c>
      <c r="AF4" s="45">
        <f t="shared" si="18"/>
        <v>-1</v>
      </c>
      <c r="AG4" s="43">
        <f t="shared" si="19"/>
        <v>1.637529319781079</v>
      </c>
      <c r="AH4" s="44">
        <v>0</v>
      </c>
      <c r="AI4" s="45">
        <f t="shared" si="20"/>
        <v>-2</v>
      </c>
      <c r="AJ4" s="43">
        <f t="shared" si="21"/>
        <v>2.8656763096168882</v>
      </c>
      <c r="AK4" s="44">
        <v>0</v>
      </c>
      <c r="AL4" s="45">
        <f t="shared" si="22"/>
        <v>-3</v>
      </c>
      <c r="AM4" s="46">
        <f t="shared" si="23"/>
        <v>337</v>
      </c>
      <c r="AN4" s="40">
        <f t="shared" si="24"/>
        <v>342</v>
      </c>
      <c r="AO4" s="41">
        <f t="shared" si="25"/>
        <v>1.0148367952522255</v>
      </c>
      <c r="AP4" s="42">
        <f t="shared" si="26"/>
        <v>5</v>
      </c>
      <c r="AQ4" s="39">
        <f t="shared" si="27"/>
        <v>64.068334636434713</v>
      </c>
      <c r="AR4" s="40">
        <v>70</v>
      </c>
      <c r="AS4" s="42">
        <f t="shared" si="28"/>
        <v>6</v>
      </c>
      <c r="AT4" s="39">
        <f t="shared" si="29"/>
        <v>66.9340109460516</v>
      </c>
      <c r="AU4" s="40">
        <v>65</v>
      </c>
      <c r="AV4" s="42">
        <f t="shared" si="30"/>
        <v>-2</v>
      </c>
      <c r="AW4" s="39">
        <f t="shared" si="31"/>
        <v>67.957466770914777</v>
      </c>
      <c r="AX4" s="40">
        <v>70</v>
      </c>
      <c r="AY4" s="42">
        <f t="shared" si="32"/>
        <v>2</v>
      </c>
      <c r="AZ4" s="39">
        <f t="shared" si="33"/>
        <v>52.400938232994527</v>
      </c>
      <c r="BA4" s="40">
        <v>52</v>
      </c>
      <c r="BB4" s="42">
        <f t="shared" si="34"/>
        <v>0</v>
      </c>
      <c r="BC4" s="39">
        <f t="shared" si="35"/>
        <v>49.739953088350276</v>
      </c>
      <c r="BD4" s="40">
        <v>58</v>
      </c>
      <c r="BE4" s="42">
        <f t="shared" si="36"/>
        <v>8</v>
      </c>
      <c r="BF4" s="39">
        <f t="shared" si="37"/>
        <v>32.136512900703671</v>
      </c>
      <c r="BG4" s="40">
        <v>25</v>
      </c>
      <c r="BH4" s="42">
        <f t="shared" si="38"/>
        <v>-7</v>
      </c>
      <c r="BI4" s="39">
        <f t="shared" si="39"/>
        <v>3.6844409695074276</v>
      </c>
      <c r="BJ4" s="40">
        <v>2</v>
      </c>
      <c r="BK4" s="42">
        <f t="shared" si="40"/>
        <v>-2</v>
      </c>
      <c r="BL4" s="39">
        <f t="shared" si="41"/>
        <v>0</v>
      </c>
      <c r="BM4" s="40">
        <v>0</v>
      </c>
      <c r="BN4" s="42">
        <f t="shared" si="42"/>
        <v>0</v>
      </c>
      <c r="BO4" s="46">
        <f t="shared" ref="BO4:BO60" si="76">ROUNDUP(BR$62*$D4,0)</f>
        <v>265</v>
      </c>
      <c r="BP4" s="40">
        <f t="shared" si="43"/>
        <v>283</v>
      </c>
      <c r="BQ4" s="41">
        <f t="shared" si="44"/>
        <v>1.0679245283018868</v>
      </c>
      <c r="BR4" s="42">
        <f t="shared" si="45"/>
        <v>18</v>
      </c>
      <c r="BS4" s="39">
        <f t="shared" si="46"/>
        <v>43.394526974198591</v>
      </c>
      <c r="BT4" s="40">
        <v>27</v>
      </c>
      <c r="BU4" s="42">
        <f t="shared" si="47"/>
        <v>-16</v>
      </c>
      <c r="BV4" s="39">
        <f t="shared" si="48"/>
        <v>65.501172791243164</v>
      </c>
      <c r="BW4" s="40">
        <v>81</v>
      </c>
      <c r="BX4" s="42">
        <f t="shared" si="49"/>
        <v>15</v>
      </c>
      <c r="BY4" s="39">
        <f t="shared" si="50"/>
        <v>69.185613760750584</v>
      </c>
      <c r="BZ4" s="40">
        <v>80</v>
      </c>
      <c r="CA4" s="42">
        <f t="shared" si="51"/>
        <v>11</v>
      </c>
      <c r="CB4" s="39">
        <f t="shared" si="52"/>
        <v>72.460672400312745</v>
      </c>
      <c r="CC4" s="40">
        <v>82</v>
      </c>
      <c r="CD4" s="42">
        <f t="shared" si="53"/>
        <v>10</v>
      </c>
      <c r="CE4" s="39">
        <f t="shared" si="54"/>
        <v>8.5970289288506638</v>
      </c>
      <c r="CF4" s="40">
        <v>7</v>
      </c>
      <c r="CG4" s="42">
        <f t="shared" si="55"/>
        <v>-2</v>
      </c>
      <c r="CH4" s="39">
        <f t="shared" si="56"/>
        <v>5.7313526192337765</v>
      </c>
      <c r="CI4" s="40">
        <v>6</v>
      </c>
      <c r="CJ4" s="42">
        <f t="shared" si="57"/>
        <v>0</v>
      </c>
      <c r="CK4" s="46">
        <f t="shared" ref="CK4:CK60" si="77">ROUNDUP(CN$62*$D4,0)</f>
        <v>442</v>
      </c>
      <c r="CL4" s="40">
        <f t="shared" ref="CL4:CL60" si="78">SUM(CP4,CS4,CV4,CY4,DB4,DE4,DH4,)</f>
        <v>267</v>
      </c>
      <c r="CM4" s="41">
        <f t="shared" ref="CM4:CM60" si="79">IF(CK4=0,0,CL4/CK4)</f>
        <v>0.60407239819004521</v>
      </c>
      <c r="CN4" s="45">
        <f t="shared" ref="CN4:CN60" si="80">ROUND(CL4-CK4,0)</f>
        <v>-175</v>
      </c>
      <c r="CO4" s="39">
        <f t="shared" si="58"/>
        <v>68.980922595777955</v>
      </c>
      <c r="CP4" s="40">
        <v>39</v>
      </c>
      <c r="CQ4" s="42">
        <f t="shared" si="59"/>
        <v>-30</v>
      </c>
      <c r="CR4" s="39">
        <f t="shared" si="60"/>
        <v>71.027834245504295</v>
      </c>
      <c r="CS4" s="40">
        <v>47</v>
      </c>
      <c r="CT4" s="42">
        <f t="shared" si="61"/>
        <v>-24</v>
      </c>
      <c r="CU4" s="39">
        <f t="shared" si="62"/>
        <v>69.390304925723214</v>
      </c>
      <c r="CV4" s="40">
        <v>45</v>
      </c>
      <c r="CW4" s="42">
        <f t="shared" si="63"/>
        <v>-24</v>
      </c>
      <c r="CX4" s="39">
        <f t="shared" si="64"/>
        <v>48.307114933541833</v>
      </c>
      <c r="CY4" s="40">
        <v>26</v>
      </c>
      <c r="CZ4" s="42">
        <f t="shared" si="65"/>
        <v>-22</v>
      </c>
      <c r="DA4" s="39">
        <f t="shared" si="66"/>
        <v>66.9340109460516</v>
      </c>
      <c r="DB4" s="40">
        <v>48</v>
      </c>
      <c r="DC4" s="42">
        <f t="shared" si="67"/>
        <v>-19</v>
      </c>
      <c r="DD4" s="39">
        <f t="shared" si="68"/>
        <v>50.968100078186083</v>
      </c>
      <c r="DE4" s="40">
        <v>46</v>
      </c>
      <c r="DF4" s="42">
        <f t="shared" si="69"/>
        <v>-5</v>
      </c>
      <c r="DG4" s="39">
        <f t="shared" si="70"/>
        <v>41.961688819390147</v>
      </c>
      <c r="DH4" s="40">
        <v>16</v>
      </c>
      <c r="DI4" s="42">
        <f t="shared" si="71"/>
        <v>-26</v>
      </c>
      <c r="DJ4" s="39">
        <f t="shared" si="72"/>
        <v>23.539483971853009</v>
      </c>
      <c r="DK4" s="40">
        <v>7</v>
      </c>
      <c r="DL4" s="42">
        <f t="shared" si="73"/>
        <v>-17</v>
      </c>
    </row>
    <row r="5" spans="1:116" ht="15.75" thickBot="1" x14ac:dyDescent="0.3">
      <c r="A5" s="10" t="s">
        <v>111</v>
      </c>
      <c r="B5" s="10" t="s">
        <v>112</v>
      </c>
      <c r="C5" s="34"/>
      <c r="D5" s="35">
        <f t="shared" si="74"/>
        <v>2.8616106333072714E-2</v>
      </c>
      <c r="E5" s="47">
        <v>366</v>
      </c>
      <c r="F5" s="37">
        <f t="shared" si="0"/>
        <v>280</v>
      </c>
      <c r="G5" s="38">
        <f t="shared" si="1"/>
        <v>0.76502732240437155</v>
      </c>
      <c r="H5" s="39">
        <f t="shared" si="75"/>
        <v>82</v>
      </c>
      <c r="I5" s="40">
        <f t="shared" si="2"/>
        <v>69</v>
      </c>
      <c r="J5" s="41">
        <f t="shared" si="3"/>
        <v>0.84146341463414631</v>
      </c>
      <c r="K5" s="42">
        <f t="shared" si="4"/>
        <v>-13</v>
      </c>
      <c r="L5" s="43">
        <f t="shared" si="5"/>
        <v>0</v>
      </c>
      <c r="M5" s="44">
        <v>0</v>
      </c>
      <c r="N5" s="45">
        <f t="shared" si="6"/>
        <v>0</v>
      </c>
      <c r="O5" s="43">
        <f t="shared" si="7"/>
        <v>11</v>
      </c>
      <c r="P5" s="44">
        <v>11</v>
      </c>
      <c r="Q5" s="45">
        <f t="shared" si="8"/>
        <v>0</v>
      </c>
      <c r="R5" s="43">
        <f t="shared" si="9"/>
        <v>16</v>
      </c>
      <c r="S5" s="44">
        <v>13</v>
      </c>
      <c r="T5" s="45">
        <f t="shared" si="10"/>
        <v>-3</v>
      </c>
      <c r="U5" s="43">
        <f t="shared" si="11"/>
        <v>15</v>
      </c>
      <c r="V5" s="44">
        <v>13</v>
      </c>
      <c r="W5" s="45">
        <f t="shared" si="12"/>
        <v>-2</v>
      </c>
      <c r="X5" s="43">
        <f t="shared" si="13"/>
        <v>19.17279124315872</v>
      </c>
      <c r="Y5" s="44">
        <v>16</v>
      </c>
      <c r="Z5" s="45">
        <f t="shared" si="14"/>
        <v>-3</v>
      </c>
      <c r="AA5" s="43">
        <f t="shared" si="15"/>
        <v>18.371540265832682</v>
      </c>
      <c r="AB5" s="44">
        <v>13</v>
      </c>
      <c r="AC5" s="45">
        <f t="shared" si="16"/>
        <v>-5</v>
      </c>
      <c r="AD5" s="43">
        <f t="shared" si="17"/>
        <v>2.1748240813135262</v>
      </c>
      <c r="AE5" s="44">
        <v>1</v>
      </c>
      <c r="AF5" s="45">
        <f t="shared" si="18"/>
        <v>-1</v>
      </c>
      <c r="AG5" s="43">
        <f t="shared" si="19"/>
        <v>0.45785770132916342</v>
      </c>
      <c r="AH5" s="44">
        <v>1</v>
      </c>
      <c r="AI5" s="45">
        <f t="shared" si="20"/>
        <v>1</v>
      </c>
      <c r="AJ5" s="43">
        <f t="shared" si="21"/>
        <v>0.80125097732603601</v>
      </c>
      <c r="AK5" s="44">
        <v>1</v>
      </c>
      <c r="AL5" s="45">
        <f t="shared" si="22"/>
        <v>0</v>
      </c>
      <c r="AM5" s="46">
        <f t="shared" si="23"/>
        <v>95</v>
      </c>
      <c r="AN5" s="40">
        <f t="shared" si="24"/>
        <v>90</v>
      </c>
      <c r="AO5" s="41">
        <f t="shared" si="25"/>
        <v>0.94736842105263153</v>
      </c>
      <c r="AP5" s="42">
        <f t="shared" si="26"/>
        <v>-5</v>
      </c>
      <c r="AQ5" s="39">
        <f t="shared" si="27"/>
        <v>17.913682564503517</v>
      </c>
      <c r="AR5" s="40">
        <v>18</v>
      </c>
      <c r="AS5" s="42">
        <f t="shared" si="28"/>
        <v>0</v>
      </c>
      <c r="AT5" s="39">
        <f t="shared" si="29"/>
        <v>18.714933541829556</v>
      </c>
      <c r="AU5" s="40">
        <v>21</v>
      </c>
      <c r="AV5" s="42">
        <f t="shared" si="30"/>
        <v>2</v>
      </c>
      <c r="AW5" s="39">
        <f t="shared" si="31"/>
        <v>19.001094605160283</v>
      </c>
      <c r="AX5" s="40">
        <v>15</v>
      </c>
      <c r="AY5" s="42">
        <f t="shared" si="32"/>
        <v>-4</v>
      </c>
      <c r="AZ5" s="39">
        <f t="shared" si="33"/>
        <v>14.65144644253323</v>
      </c>
      <c r="BA5" s="40">
        <v>15</v>
      </c>
      <c r="BB5" s="42">
        <f t="shared" si="34"/>
        <v>0</v>
      </c>
      <c r="BC5" s="39">
        <f t="shared" si="35"/>
        <v>13.90742767787334</v>
      </c>
      <c r="BD5" s="40">
        <v>11</v>
      </c>
      <c r="BE5" s="42">
        <f t="shared" si="36"/>
        <v>-3</v>
      </c>
      <c r="BF5" s="39">
        <f t="shared" si="37"/>
        <v>8.9854573885848321</v>
      </c>
      <c r="BG5" s="40">
        <v>7</v>
      </c>
      <c r="BH5" s="42">
        <f t="shared" si="38"/>
        <v>-2</v>
      </c>
      <c r="BI5" s="39">
        <f t="shared" si="39"/>
        <v>1.0301798279906178</v>
      </c>
      <c r="BJ5" s="40">
        <v>3</v>
      </c>
      <c r="BK5" s="42">
        <f t="shared" si="40"/>
        <v>2</v>
      </c>
      <c r="BL5" s="39">
        <f t="shared" si="41"/>
        <v>0</v>
      </c>
      <c r="BM5" s="40">
        <v>0</v>
      </c>
      <c r="BN5" s="42">
        <f t="shared" si="42"/>
        <v>0</v>
      </c>
      <c r="BO5" s="46">
        <f t="shared" si="76"/>
        <v>75</v>
      </c>
      <c r="BP5" s="40">
        <f t="shared" si="43"/>
        <v>77</v>
      </c>
      <c r="BQ5" s="41">
        <f t="shared" si="44"/>
        <v>1.0266666666666666</v>
      </c>
      <c r="BR5" s="42">
        <f t="shared" si="45"/>
        <v>2</v>
      </c>
      <c r="BS5" s="39">
        <f t="shared" si="46"/>
        <v>12.133229085222832</v>
      </c>
      <c r="BT5" s="40">
        <v>18</v>
      </c>
      <c r="BU5" s="42">
        <f t="shared" si="47"/>
        <v>6</v>
      </c>
      <c r="BV5" s="39">
        <f t="shared" si="48"/>
        <v>18.314308053166538</v>
      </c>
      <c r="BW5" s="40">
        <v>21</v>
      </c>
      <c r="BX5" s="42">
        <f t="shared" si="49"/>
        <v>3</v>
      </c>
      <c r="BY5" s="39">
        <f t="shared" si="50"/>
        <v>19.344487881157153</v>
      </c>
      <c r="BZ5" s="40">
        <v>18</v>
      </c>
      <c r="CA5" s="42">
        <f t="shared" si="51"/>
        <v>-1</v>
      </c>
      <c r="CB5" s="39">
        <f t="shared" si="52"/>
        <v>20.260203283815482</v>
      </c>
      <c r="CC5" s="40">
        <v>18</v>
      </c>
      <c r="CD5" s="42">
        <f t="shared" si="53"/>
        <v>-2</v>
      </c>
      <c r="CE5" s="39">
        <f t="shared" si="54"/>
        <v>2.4037529319781079</v>
      </c>
      <c r="CF5" s="40">
        <v>1</v>
      </c>
      <c r="CG5" s="42">
        <f t="shared" si="55"/>
        <v>-1</v>
      </c>
      <c r="CH5" s="39">
        <f t="shared" si="56"/>
        <v>1.602501954652072</v>
      </c>
      <c r="CI5" s="40">
        <v>1</v>
      </c>
      <c r="CJ5" s="42">
        <f t="shared" si="57"/>
        <v>-1</v>
      </c>
      <c r="CK5" s="46">
        <f t="shared" si="77"/>
        <v>124</v>
      </c>
      <c r="CL5" s="40">
        <f t="shared" si="78"/>
        <v>44</v>
      </c>
      <c r="CM5" s="41">
        <f t="shared" si="79"/>
        <v>0.35483870967741937</v>
      </c>
      <c r="CN5" s="45">
        <f t="shared" si="80"/>
        <v>-80</v>
      </c>
      <c r="CO5" s="39">
        <f t="shared" si="58"/>
        <v>19.28725566849101</v>
      </c>
      <c r="CP5" s="40">
        <v>8</v>
      </c>
      <c r="CQ5" s="42">
        <f t="shared" si="59"/>
        <v>-11</v>
      </c>
      <c r="CR5" s="39">
        <f t="shared" si="60"/>
        <v>19.859577795152465</v>
      </c>
      <c r="CS5" s="40">
        <v>6</v>
      </c>
      <c r="CT5" s="42">
        <f t="shared" si="61"/>
        <v>-14</v>
      </c>
      <c r="CU5" s="39">
        <f t="shared" si="62"/>
        <v>19.4017200938233</v>
      </c>
      <c r="CV5" s="40">
        <v>7</v>
      </c>
      <c r="CW5" s="42">
        <f t="shared" si="63"/>
        <v>-12</v>
      </c>
      <c r="CX5" s="39">
        <f t="shared" si="64"/>
        <v>13.506802189210321</v>
      </c>
      <c r="CY5" s="40">
        <v>1</v>
      </c>
      <c r="CZ5" s="42">
        <f t="shared" si="65"/>
        <v>-13</v>
      </c>
      <c r="DA5" s="39">
        <f t="shared" si="66"/>
        <v>18.714933541829556</v>
      </c>
      <c r="DB5" s="40">
        <v>11</v>
      </c>
      <c r="DC5" s="42">
        <f t="shared" si="67"/>
        <v>-8</v>
      </c>
      <c r="DD5" s="39">
        <f t="shared" si="68"/>
        <v>14.250820953870212</v>
      </c>
      <c r="DE5" s="40">
        <v>8</v>
      </c>
      <c r="DF5" s="42">
        <f t="shared" si="69"/>
        <v>-6</v>
      </c>
      <c r="DG5" s="39">
        <f t="shared" si="70"/>
        <v>11.732603596559812</v>
      </c>
      <c r="DH5" s="40">
        <v>3</v>
      </c>
      <c r="DI5" s="42">
        <f t="shared" si="71"/>
        <v>-9</v>
      </c>
      <c r="DJ5" s="39">
        <f t="shared" si="72"/>
        <v>6.5817044566067242</v>
      </c>
      <c r="DK5" s="40">
        <v>6</v>
      </c>
      <c r="DL5" s="42">
        <f t="shared" si="73"/>
        <v>-1</v>
      </c>
    </row>
    <row r="6" spans="1:116" ht="15.75" thickBot="1" x14ac:dyDescent="0.3">
      <c r="A6" s="11" t="s">
        <v>113</v>
      </c>
      <c r="B6" s="11" t="s">
        <v>114</v>
      </c>
      <c r="C6" s="34"/>
      <c r="D6" s="35">
        <f t="shared" si="74"/>
        <v>2.0093823299452699E-2</v>
      </c>
      <c r="E6" s="47">
        <v>257</v>
      </c>
      <c r="F6" s="37">
        <f t="shared" si="0"/>
        <v>207</v>
      </c>
      <c r="G6" s="38">
        <f t="shared" si="1"/>
        <v>0.80544747081712065</v>
      </c>
      <c r="H6" s="39">
        <f t="shared" si="75"/>
        <v>58</v>
      </c>
      <c r="I6" s="40">
        <f t="shared" si="2"/>
        <v>54</v>
      </c>
      <c r="J6" s="41">
        <f t="shared" si="3"/>
        <v>0.93103448275862066</v>
      </c>
      <c r="K6" s="42">
        <f t="shared" si="4"/>
        <v>-4</v>
      </c>
      <c r="L6" s="43">
        <f t="shared" si="5"/>
        <v>0</v>
      </c>
      <c r="M6" s="44">
        <v>0</v>
      </c>
      <c r="N6" s="45">
        <f t="shared" si="6"/>
        <v>0</v>
      </c>
      <c r="O6" s="43">
        <f t="shared" si="7"/>
        <v>8</v>
      </c>
      <c r="P6" s="44">
        <v>6</v>
      </c>
      <c r="Q6" s="45">
        <f t="shared" si="8"/>
        <v>-2</v>
      </c>
      <c r="R6" s="43">
        <f t="shared" si="9"/>
        <v>11</v>
      </c>
      <c r="S6" s="44">
        <v>16</v>
      </c>
      <c r="T6" s="45">
        <f t="shared" si="10"/>
        <v>5</v>
      </c>
      <c r="U6" s="43">
        <f t="shared" si="11"/>
        <v>11</v>
      </c>
      <c r="V6" s="44">
        <v>14</v>
      </c>
      <c r="W6" s="45">
        <f t="shared" si="12"/>
        <v>3</v>
      </c>
      <c r="X6" s="43">
        <f t="shared" si="13"/>
        <v>13.462861610633308</v>
      </c>
      <c r="Y6" s="44">
        <v>5</v>
      </c>
      <c r="Z6" s="45">
        <f t="shared" si="14"/>
        <v>-8</v>
      </c>
      <c r="AA6" s="43">
        <f t="shared" si="15"/>
        <v>12.900234558248632</v>
      </c>
      <c r="AB6" s="44">
        <v>13</v>
      </c>
      <c r="AC6" s="45">
        <f t="shared" si="16"/>
        <v>0</v>
      </c>
      <c r="AD6" s="43">
        <f t="shared" si="17"/>
        <v>1.5271305707584051</v>
      </c>
      <c r="AE6" s="44">
        <v>0</v>
      </c>
      <c r="AF6" s="45">
        <f t="shared" si="18"/>
        <v>-2</v>
      </c>
      <c r="AG6" s="43">
        <f t="shared" si="19"/>
        <v>0.32150117279124318</v>
      </c>
      <c r="AH6" s="44">
        <v>0</v>
      </c>
      <c r="AI6" s="45">
        <f t="shared" si="20"/>
        <v>0</v>
      </c>
      <c r="AJ6" s="43">
        <f t="shared" si="21"/>
        <v>0.56262705238467559</v>
      </c>
      <c r="AK6" s="44">
        <v>0</v>
      </c>
      <c r="AL6" s="45">
        <f t="shared" si="22"/>
        <v>-1</v>
      </c>
      <c r="AM6" s="46">
        <f t="shared" si="23"/>
        <v>67</v>
      </c>
      <c r="AN6" s="40">
        <f t="shared" si="24"/>
        <v>56</v>
      </c>
      <c r="AO6" s="41">
        <f t="shared" si="25"/>
        <v>0.83582089552238803</v>
      </c>
      <c r="AP6" s="42">
        <f t="shared" si="26"/>
        <v>-11</v>
      </c>
      <c r="AQ6" s="39">
        <f t="shared" si="27"/>
        <v>12.57873338545739</v>
      </c>
      <c r="AR6" s="40">
        <v>6</v>
      </c>
      <c r="AS6" s="42">
        <f t="shared" si="28"/>
        <v>-7</v>
      </c>
      <c r="AT6" s="39">
        <f t="shared" si="29"/>
        <v>13.141360437842065</v>
      </c>
      <c r="AU6" s="40">
        <v>16</v>
      </c>
      <c r="AV6" s="42">
        <f t="shared" si="30"/>
        <v>3</v>
      </c>
      <c r="AW6" s="39">
        <f t="shared" si="31"/>
        <v>13.342298670836593</v>
      </c>
      <c r="AX6" s="40">
        <v>7</v>
      </c>
      <c r="AY6" s="42">
        <f t="shared" si="32"/>
        <v>-6</v>
      </c>
      <c r="AZ6" s="39">
        <f t="shared" si="33"/>
        <v>10.288037529319782</v>
      </c>
      <c r="BA6" s="40">
        <v>11</v>
      </c>
      <c r="BB6" s="42">
        <f t="shared" si="34"/>
        <v>1</v>
      </c>
      <c r="BC6" s="39">
        <f t="shared" si="35"/>
        <v>9.7655981235340121</v>
      </c>
      <c r="BD6" s="40">
        <v>8</v>
      </c>
      <c r="BE6" s="42">
        <f t="shared" si="36"/>
        <v>-2</v>
      </c>
      <c r="BF6" s="39">
        <f t="shared" si="37"/>
        <v>6.3094605160281478</v>
      </c>
      <c r="BG6" s="40">
        <v>7</v>
      </c>
      <c r="BH6" s="42">
        <f t="shared" si="38"/>
        <v>1</v>
      </c>
      <c r="BI6" s="39">
        <f t="shared" si="39"/>
        <v>0.72337763878029715</v>
      </c>
      <c r="BJ6" s="40">
        <v>1</v>
      </c>
      <c r="BK6" s="42">
        <f t="shared" si="40"/>
        <v>0</v>
      </c>
      <c r="BL6" s="39">
        <f t="shared" si="41"/>
        <v>0</v>
      </c>
      <c r="BM6" s="40">
        <v>0</v>
      </c>
      <c r="BN6" s="42">
        <f t="shared" si="42"/>
        <v>0</v>
      </c>
      <c r="BO6" s="46">
        <f t="shared" si="76"/>
        <v>53</v>
      </c>
      <c r="BP6" s="40">
        <f t="shared" si="43"/>
        <v>56</v>
      </c>
      <c r="BQ6" s="41">
        <f t="shared" si="44"/>
        <v>1.0566037735849056</v>
      </c>
      <c r="BR6" s="42">
        <f t="shared" si="45"/>
        <v>3</v>
      </c>
      <c r="BS6" s="39">
        <f t="shared" si="46"/>
        <v>8.5197810789679451</v>
      </c>
      <c r="BT6" s="40">
        <v>8</v>
      </c>
      <c r="BU6" s="42">
        <f t="shared" si="47"/>
        <v>-1</v>
      </c>
      <c r="BV6" s="39">
        <f t="shared" si="48"/>
        <v>12.860046911649727</v>
      </c>
      <c r="BW6" s="40">
        <v>19</v>
      </c>
      <c r="BX6" s="42">
        <f t="shared" si="49"/>
        <v>6</v>
      </c>
      <c r="BY6" s="39">
        <f t="shared" si="50"/>
        <v>13.583424550430024</v>
      </c>
      <c r="BZ6" s="40">
        <v>8</v>
      </c>
      <c r="CA6" s="42">
        <f t="shared" si="51"/>
        <v>-6</v>
      </c>
      <c r="CB6" s="39">
        <f t="shared" si="52"/>
        <v>14.22642689601251</v>
      </c>
      <c r="CC6" s="40">
        <v>19</v>
      </c>
      <c r="CD6" s="42">
        <f t="shared" si="53"/>
        <v>5</v>
      </c>
      <c r="CE6" s="39">
        <f t="shared" si="54"/>
        <v>1.6878811571540266</v>
      </c>
      <c r="CF6" s="40">
        <v>1</v>
      </c>
      <c r="CG6" s="42">
        <f t="shared" si="55"/>
        <v>-1</v>
      </c>
      <c r="CH6" s="39">
        <f t="shared" si="56"/>
        <v>1.1252541047693512</v>
      </c>
      <c r="CI6" s="40">
        <v>1</v>
      </c>
      <c r="CJ6" s="42">
        <f t="shared" si="57"/>
        <v>0</v>
      </c>
      <c r="CK6" s="46">
        <f t="shared" si="77"/>
        <v>87</v>
      </c>
      <c r="CL6" s="40">
        <f t="shared" si="78"/>
        <v>41</v>
      </c>
      <c r="CM6" s="41">
        <f t="shared" si="79"/>
        <v>0.47126436781609193</v>
      </c>
      <c r="CN6" s="45">
        <f t="shared" si="80"/>
        <v>-46</v>
      </c>
      <c r="CO6" s="39">
        <f t="shared" si="58"/>
        <v>13.543236903831119</v>
      </c>
      <c r="CP6" s="40">
        <v>3</v>
      </c>
      <c r="CQ6" s="42">
        <f t="shared" si="59"/>
        <v>-11</v>
      </c>
      <c r="CR6" s="39">
        <f t="shared" si="60"/>
        <v>13.945113369820174</v>
      </c>
      <c r="CS6" s="40">
        <v>10</v>
      </c>
      <c r="CT6" s="42">
        <f t="shared" si="61"/>
        <v>-4</v>
      </c>
      <c r="CU6" s="39">
        <f t="shared" si="62"/>
        <v>13.62361219702893</v>
      </c>
      <c r="CV6" s="40">
        <v>7</v>
      </c>
      <c r="CW6" s="42">
        <f t="shared" si="63"/>
        <v>-7</v>
      </c>
      <c r="CX6" s="39">
        <f t="shared" si="64"/>
        <v>9.4842845973416736</v>
      </c>
      <c r="CY6" s="40">
        <v>3</v>
      </c>
      <c r="CZ6" s="42">
        <f t="shared" si="65"/>
        <v>-6</v>
      </c>
      <c r="DA6" s="39">
        <f t="shared" si="66"/>
        <v>13.141360437842065</v>
      </c>
      <c r="DB6" s="40">
        <v>10</v>
      </c>
      <c r="DC6" s="42">
        <f t="shared" si="67"/>
        <v>-3</v>
      </c>
      <c r="DD6" s="39">
        <f t="shared" si="68"/>
        <v>10.006724003127443</v>
      </c>
      <c r="DE6" s="40">
        <v>6</v>
      </c>
      <c r="DF6" s="42">
        <f t="shared" si="69"/>
        <v>-4</v>
      </c>
      <c r="DG6" s="39">
        <f t="shared" si="70"/>
        <v>8.2384675527756066</v>
      </c>
      <c r="DH6" s="40">
        <v>2</v>
      </c>
      <c r="DI6" s="42">
        <f t="shared" si="71"/>
        <v>-6</v>
      </c>
      <c r="DJ6" s="39">
        <f t="shared" si="72"/>
        <v>4.6215793588741212</v>
      </c>
      <c r="DK6" s="40">
        <v>1</v>
      </c>
      <c r="DL6" s="42">
        <f t="shared" si="73"/>
        <v>-4</v>
      </c>
    </row>
    <row r="7" spans="1:116" ht="15.75" thickBot="1" x14ac:dyDescent="0.3">
      <c r="A7" s="10" t="s">
        <v>115</v>
      </c>
      <c r="B7" s="10" t="s">
        <v>116</v>
      </c>
      <c r="C7" s="34"/>
      <c r="D7" s="35">
        <f t="shared" si="74"/>
        <v>3.0179827990617671E-2</v>
      </c>
      <c r="E7" s="47">
        <v>386</v>
      </c>
      <c r="F7" s="37">
        <f t="shared" si="0"/>
        <v>339</v>
      </c>
      <c r="G7" s="38">
        <f t="shared" si="1"/>
        <v>0.87823834196891193</v>
      </c>
      <c r="H7" s="39">
        <f t="shared" si="75"/>
        <v>87</v>
      </c>
      <c r="I7" s="40">
        <f t="shared" si="2"/>
        <v>84</v>
      </c>
      <c r="J7" s="41">
        <f t="shared" si="3"/>
        <v>0.96551724137931039</v>
      </c>
      <c r="K7" s="42">
        <f t="shared" si="4"/>
        <v>-3</v>
      </c>
      <c r="L7" s="43">
        <f t="shared" si="5"/>
        <v>0</v>
      </c>
      <c r="M7" s="44">
        <v>0</v>
      </c>
      <c r="N7" s="45">
        <f t="shared" si="6"/>
        <v>0</v>
      </c>
      <c r="O7" s="43">
        <f t="shared" si="7"/>
        <v>12</v>
      </c>
      <c r="P7" s="44">
        <v>20</v>
      </c>
      <c r="Q7" s="45">
        <f t="shared" si="8"/>
        <v>8</v>
      </c>
      <c r="R7" s="43">
        <f t="shared" si="9"/>
        <v>17</v>
      </c>
      <c r="S7" s="44">
        <v>7</v>
      </c>
      <c r="T7" s="45">
        <f t="shared" si="10"/>
        <v>-10</v>
      </c>
      <c r="U7" s="43">
        <f t="shared" si="11"/>
        <v>16</v>
      </c>
      <c r="V7" s="44">
        <v>12</v>
      </c>
      <c r="W7" s="45">
        <f t="shared" si="12"/>
        <v>-4</v>
      </c>
      <c r="X7" s="43">
        <f t="shared" si="13"/>
        <v>20.220484753713841</v>
      </c>
      <c r="Y7" s="44">
        <v>23</v>
      </c>
      <c r="Z7" s="45">
        <f t="shared" si="14"/>
        <v>3</v>
      </c>
      <c r="AA7" s="43">
        <f t="shared" si="15"/>
        <v>19.375449569976546</v>
      </c>
      <c r="AB7" s="44">
        <v>21</v>
      </c>
      <c r="AC7" s="45">
        <f t="shared" si="16"/>
        <v>2</v>
      </c>
      <c r="AD7" s="43">
        <f t="shared" si="17"/>
        <v>2.2936669272869428</v>
      </c>
      <c r="AE7" s="44">
        <v>1</v>
      </c>
      <c r="AF7" s="45">
        <f t="shared" si="18"/>
        <v>-1</v>
      </c>
      <c r="AG7" s="43">
        <f t="shared" si="19"/>
        <v>0.48287724784988273</v>
      </c>
      <c r="AH7" s="44">
        <v>0</v>
      </c>
      <c r="AI7" s="45">
        <f t="shared" si="20"/>
        <v>0</v>
      </c>
      <c r="AJ7" s="43">
        <f t="shared" si="21"/>
        <v>0.8450351837372948</v>
      </c>
      <c r="AK7" s="44">
        <v>0</v>
      </c>
      <c r="AL7" s="45">
        <f t="shared" si="22"/>
        <v>-1</v>
      </c>
      <c r="AM7" s="46">
        <f t="shared" si="23"/>
        <v>100</v>
      </c>
      <c r="AN7" s="40">
        <f t="shared" si="24"/>
        <v>114</v>
      </c>
      <c r="AO7" s="41">
        <f t="shared" si="25"/>
        <v>1.1399999999999999</v>
      </c>
      <c r="AP7" s="42">
        <f t="shared" si="26"/>
        <v>14</v>
      </c>
      <c r="AQ7" s="39">
        <f t="shared" si="27"/>
        <v>18.892572322126661</v>
      </c>
      <c r="AR7" s="40">
        <v>23</v>
      </c>
      <c r="AS7" s="42">
        <f t="shared" si="28"/>
        <v>4</v>
      </c>
      <c r="AT7" s="39">
        <f t="shared" si="29"/>
        <v>19.737607505863956</v>
      </c>
      <c r="AU7" s="40">
        <v>24</v>
      </c>
      <c r="AV7" s="42">
        <f t="shared" si="30"/>
        <v>4</v>
      </c>
      <c r="AW7" s="39">
        <f t="shared" si="31"/>
        <v>20.039405785770132</v>
      </c>
      <c r="AX7" s="40">
        <v>23</v>
      </c>
      <c r="AY7" s="42">
        <f t="shared" si="32"/>
        <v>3</v>
      </c>
      <c r="AZ7" s="39">
        <f t="shared" si="33"/>
        <v>15.452071931196247</v>
      </c>
      <c r="BA7" s="40">
        <v>15</v>
      </c>
      <c r="BB7" s="42">
        <f t="shared" si="34"/>
        <v>0</v>
      </c>
      <c r="BC7" s="39">
        <f t="shared" si="35"/>
        <v>14.667396403440188</v>
      </c>
      <c r="BD7" s="40">
        <v>20</v>
      </c>
      <c r="BE7" s="42">
        <f t="shared" si="36"/>
        <v>5</v>
      </c>
      <c r="BF7" s="39">
        <f t="shared" si="37"/>
        <v>9.4764659890539491</v>
      </c>
      <c r="BG7" s="40">
        <v>9</v>
      </c>
      <c r="BH7" s="42">
        <f t="shared" si="38"/>
        <v>0</v>
      </c>
      <c r="BI7" s="39">
        <f t="shared" si="39"/>
        <v>1.0864738076622362</v>
      </c>
      <c r="BJ7" s="40">
        <v>0</v>
      </c>
      <c r="BK7" s="42">
        <f t="shared" si="40"/>
        <v>-1</v>
      </c>
      <c r="BL7" s="39">
        <f t="shared" si="41"/>
        <v>0</v>
      </c>
      <c r="BM7" s="40">
        <v>0</v>
      </c>
      <c r="BN7" s="42">
        <f t="shared" si="42"/>
        <v>0</v>
      </c>
      <c r="BO7" s="46">
        <f t="shared" si="76"/>
        <v>79</v>
      </c>
      <c r="BP7" s="40">
        <f t="shared" si="43"/>
        <v>69</v>
      </c>
      <c r="BQ7" s="41">
        <f t="shared" si="44"/>
        <v>0.87341772151898733</v>
      </c>
      <c r="BR7" s="42">
        <f t="shared" si="45"/>
        <v>-10</v>
      </c>
      <c r="BS7" s="39">
        <f t="shared" si="46"/>
        <v>12.796247068021893</v>
      </c>
      <c r="BT7" s="40">
        <v>10</v>
      </c>
      <c r="BU7" s="42">
        <f t="shared" si="47"/>
        <v>-3</v>
      </c>
      <c r="BV7" s="39">
        <f t="shared" si="48"/>
        <v>19.315089913995308</v>
      </c>
      <c r="BW7" s="40">
        <v>19</v>
      </c>
      <c r="BX7" s="42">
        <f t="shared" si="49"/>
        <v>0</v>
      </c>
      <c r="BY7" s="39">
        <f t="shared" si="50"/>
        <v>20.401563721657546</v>
      </c>
      <c r="BZ7" s="40">
        <v>24</v>
      </c>
      <c r="CA7" s="42">
        <f t="shared" si="51"/>
        <v>4</v>
      </c>
      <c r="CB7" s="39">
        <f t="shared" si="52"/>
        <v>21.367318217357312</v>
      </c>
      <c r="CC7" s="40">
        <v>15</v>
      </c>
      <c r="CD7" s="42">
        <f t="shared" si="53"/>
        <v>-6</v>
      </c>
      <c r="CE7" s="39">
        <f t="shared" si="54"/>
        <v>2.5351055512118843</v>
      </c>
      <c r="CF7" s="40">
        <v>1</v>
      </c>
      <c r="CG7" s="42">
        <f t="shared" si="55"/>
        <v>-2</v>
      </c>
      <c r="CH7" s="39">
        <f t="shared" si="56"/>
        <v>1.6900703674745896</v>
      </c>
      <c r="CI7" s="40">
        <v>0</v>
      </c>
      <c r="CJ7" s="42">
        <f t="shared" si="57"/>
        <v>-2</v>
      </c>
      <c r="CK7" s="46">
        <f t="shared" si="77"/>
        <v>131</v>
      </c>
      <c r="CL7" s="40">
        <f t="shared" si="78"/>
        <v>72</v>
      </c>
      <c r="CM7" s="41">
        <f t="shared" si="79"/>
        <v>0.54961832061068705</v>
      </c>
      <c r="CN7" s="45">
        <f t="shared" si="80"/>
        <v>-59</v>
      </c>
      <c r="CO7" s="39">
        <f t="shared" si="58"/>
        <v>20.341204065676308</v>
      </c>
      <c r="CP7" s="40">
        <v>20</v>
      </c>
      <c r="CQ7" s="42">
        <f t="shared" si="59"/>
        <v>0</v>
      </c>
      <c r="CR7" s="39">
        <f t="shared" si="60"/>
        <v>20.944800625488664</v>
      </c>
      <c r="CS7" s="40">
        <v>4</v>
      </c>
      <c r="CT7" s="42">
        <f t="shared" si="61"/>
        <v>-17</v>
      </c>
      <c r="CU7" s="39">
        <f t="shared" si="62"/>
        <v>20.461923377638779</v>
      </c>
      <c r="CV7" s="40">
        <v>16</v>
      </c>
      <c r="CW7" s="42">
        <f t="shared" si="63"/>
        <v>-4</v>
      </c>
      <c r="CX7" s="39">
        <f t="shared" si="64"/>
        <v>14.244878811571541</v>
      </c>
      <c r="CY7" s="40">
        <v>0</v>
      </c>
      <c r="CZ7" s="42">
        <f t="shared" si="65"/>
        <v>-14</v>
      </c>
      <c r="DA7" s="39">
        <f t="shared" si="66"/>
        <v>19.737607505863956</v>
      </c>
      <c r="DB7" s="40">
        <v>15</v>
      </c>
      <c r="DC7" s="42">
        <f t="shared" si="67"/>
        <v>-5</v>
      </c>
      <c r="DD7" s="39">
        <f t="shared" si="68"/>
        <v>15.0295543393276</v>
      </c>
      <c r="DE7" s="40">
        <v>11</v>
      </c>
      <c r="DF7" s="42">
        <f t="shared" si="69"/>
        <v>-4</v>
      </c>
      <c r="DG7" s="39">
        <f t="shared" si="70"/>
        <v>12.373729476153246</v>
      </c>
      <c r="DH7" s="40">
        <v>6</v>
      </c>
      <c r="DI7" s="42">
        <f t="shared" si="71"/>
        <v>-6</v>
      </c>
      <c r="DJ7" s="39">
        <f t="shared" si="72"/>
        <v>6.9413604378420644</v>
      </c>
      <c r="DK7" s="40">
        <v>3</v>
      </c>
      <c r="DL7" s="42">
        <f t="shared" si="73"/>
        <v>-4</v>
      </c>
    </row>
    <row r="8" spans="1:116" ht="15.75" thickBot="1" x14ac:dyDescent="0.3">
      <c r="A8" s="11" t="s">
        <v>117</v>
      </c>
      <c r="B8" s="11" t="s">
        <v>118</v>
      </c>
      <c r="C8" s="34"/>
      <c r="D8" s="35">
        <f t="shared" si="74"/>
        <v>2.2361219702892884E-2</v>
      </c>
      <c r="E8" s="47">
        <v>286</v>
      </c>
      <c r="F8" s="37">
        <f t="shared" si="0"/>
        <v>252</v>
      </c>
      <c r="G8" s="38">
        <f t="shared" si="1"/>
        <v>0.88111888111888115</v>
      </c>
      <c r="H8" s="39">
        <f t="shared" si="75"/>
        <v>64</v>
      </c>
      <c r="I8" s="40">
        <f t="shared" si="2"/>
        <v>71</v>
      </c>
      <c r="J8" s="41">
        <f t="shared" si="3"/>
        <v>1.109375</v>
      </c>
      <c r="K8" s="42">
        <f t="shared" si="4"/>
        <v>7</v>
      </c>
      <c r="L8" s="43">
        <f t="shared" si="5"/>
        <v>0</v>
      </c>
      <c r="M8" s="44">
        <v>0</v>
      </c>
      <c r="N8" s="45">
        <f t="shared" si="6"/>
        <v>0</v>
      </c>
      <c r="O8" s="43">
        <f t="shared" si="7"/>
        <v>9</v>
      </c>
      <c r="P8" s="44">
        <v>2</v>
      </c>
      <c r="Q8" s="45">
        <f t="shared" si="8"/>
        <v>-7</v>
      </c>
      <c r="R8" s="43">
        <f t="shared" si="9"/>
        <v>12</v>
      </c>
      <c r="S8" s="44">
        <v>15</v>
      </c>
      <c r="T8" s="45">
        <f t="shared" si="10"/>
        <v>3</v>
      </c>
      <c r="U8" s="43">
        <f t="shared" si="11"/>
        <v>12</v>
      </c>
      <c r="V8" s="44">
        <v>14</v>
      </c>
      <c r="W8" s="45">
        <f t="shared" si="12"/>
        <v>2</v>
      </c>
      <c r="X8" s="43">
        <f t="shared" si="13"/>
        <v>14.982017200938232</v>
      </c>
      <c r="Y8" s="44">
        <v>21</v>
      </c>
      <c r="Z8" s="45">
        <f t="shared" si="14"/>
        <v>6</v>
      </c>
      <c r="AA8" s="43">
        <f t="shared" si="15"/>
        <v>14.355903049257233</v>
      </c>
      <c r="AB8" s="44">
        <v>16</v>
      </c>
      <c r="AC8" s="45">
        <f t="shared" si="16"/>
        <v>2</v>
      </c>
      <c r="AD8" s="43">
        <f t="shared" si="17"/>
        <v>1.6994526974198592</v>
      </c>
      <c r="AE8" s="44">
        <v>2</v>
      </c>
      <c r="AF8" s="45">
        <f t="shared" si="18"/>
        <v>0</v>
      </c>
      <c r="AG8" s="43">
        <f t="shared" si="19"/>
        <v>0.35777951524628615</v>
      </c>
      <c r="AH8" s="44">
        <v>1</v>
      </c>
      <c r="AI8" s="45">
        <f t="shared" si="20"/>
        <v>1</v>
      </c>
      <c r="AJ8" s="43">
        <f t="shared" si="21"/>
        <v>0.62611415168100071</v>
      </c>
      <c r="AK8" s="44">
        <v>0</v>
      </c>
      <c r="AL8" s="45">
        <f t="shared" si="22"/>
        <v>-1</v>
      </c>
      <c r="AM8" s="46">
        <f t="shared" si="23"/>
        <v>74</v>
      </c>
      <c r="AN8" s="40">
        <f t="shared" si="24"/>
        <v>76</v>
      </c>
      <c r="AO8" s="41">
        <f t="shared" si="25"/>
        <v>1.027027027027027</v>
      </c>
      <c r="AP8" s="42">
        <f t="shared" si="26"/>
        <v>2</v>
      </c>
      <c r="AQ8" s="39">
        <f t="shared" si="27"/>
        <v>13.998123534010945</v>
      </c>
      <c r="AR8" s="40">
        <v>16</v>
      </c>
      <c r="AS8" s="42">
        <f t="shared" si="28"/>
        <v>2</v>
      </c>
      <c r="AT8" s="39">
        <f t="shared" si="29"/>
        <v>14.624237685691947</v>
      </c>
      <c r="AU8" s="40">
        <v>17</v>
      </c>
      <c r="AV8" s="42">
        <f t="shared" si="30"/>
        <v>2</v>
      </c>
      <c r="AW8" s="39">
        <f t="shared" si="31"/>
        <v>14.847849882720876</v>
      </c>
      <c r="AX8" s="40">
        <v>9</v>
      </c>
      <c r="AY8" s="42">
        <f t="shared" si="32"/>
        <v>-6</v>
      </c>
      <c r="AZ8" s="39">
        <f t="shared" si="33"/>
        <v>11.448944487881157</v>
      </c>
      <c r="BA8" s="40">
        <v>9</v>
      </c>
      <c r="BB8" s="42">
        <f t="shared" si="34"/>
        <v>-2</v>
      </c>
      <c r="BC8" s="39">
        <f t="shared" si="35"/>
        <v>10.867552775605942</v>
      </c>
      <c r="BD8" s="40">
        <v>10</v>
      </c>
      <c r="BE8" s="42">
        <f t="shared" si="36"/>
        <v>-1</v>
      </c>
      <c r="BF8" s="39">
        <f t="shared" si="37"/>
        <v>7.021422986708366</v>
      </c>
      <c r="BG8" s="40">
        <v>11</v>
      </c>
      <c r="BH8" s="42">
        <f t="shared" si="38"/>
        <v>4</v>
      </c>
      <c r="BI8" s="39">
        <f t="shared" si="39"/>
        <v>0.80500390930414389</v>
      </c>
      <c r="BJ8" s="40">
        <v>4</v>
      </c>
      <c r="BK8" s="42">
        <f t="shared" si="40"/>
        <v>3</v>
      </c>
      <c r="BL8" s="39">
        <f t="shared" si="41"/>
        <v>0</v>
      </c>
      <c r="BM8" s="40">
        <v>0</v>
      </c>
      <c r="BN8" s="42">
        <f t="shared" si="42"/>
        <v>0</v>
      </c>
      <c r="BO8" s="46">
        <f t="shared" si="76"/>
        <v>58</v>
      </c>
      <c r="BP8" s="40">
        <f t="shared" si="43"/>
        <v>63</v>
      </c>
      <c r="BQ8" s="41">
        <f t="shared" si="44"/>
        <v>1.0862068965517242</v>
      </c>
      <c r="BR8" s="42">
        <f t="shared" si="45"/>
        <v>5</v>
      </c>
      <c r="BS8" s="39">
        <f t="shared" si="46"/>
        <v>9.4811571540265831</v>
      </c>
      <c r="BT8" s="40">
        <v>10</v>
      </c>
      <c r="BU8" s="42">
        <f t="shared" si="47"/>
        <v>1</v>
      </c>
      <c r="BV8" s="39">
        <f t="shared" si="48"/>
        <v>14.311180609851446</v>
      </c>
      <c r="BW8" s="40">
        <v>19</v>
      </c>
      <c r="BX8" s="42">
        <f t="shared" si="49"/>
        <v>5</v>
      </c>
      <c r="BY8" s="39">
        <f t="shared" si="50"/>
        <v>15.11618451915559</v>
      </c>
      <c r="BZ8" s="40">
        <v>15</v>
      </c>
      <c r="CA8" s="42">
        <f t="shared" si="51"/>
        <v>0</v>
      </c>
      <c r="CB8" s="39">
        <f t="shared" si="52"/>
        <v>15.831743549648163</v>
      </c>
      <c r="CC8" s="40">
        <v>15</v>
      </c>
      <c r="CD8" s="42">
        <f t="shared" si="53"/>
        <v>-1</v>
      </c>
      <c r="CE8" s="39">
        <f t="shared" si="54"/>
        <v>1.8783424550430023</v>
      </c>
      <c r="CF8" s="40">
        <v>4</v>
      </c>
      <c r="CG8" s="42">
        <f t="shared" si="55"/>
        <v>2</v>
      </c>
      <c r="CH8" s="39">
        <f t="shared" si="56"/>
        <v>1.2522283033620014</v>
      </c>
      <c r="CI8" s="40">
        <v>0</v>
      </c>
      <c r="CJ8" s="42">
        <f t="shared" si="57"/>
        <v>-1</v>
      </c>
      <c r="CK8" s="46">
        <f t="shared" si="77"/>
        <v>97</v>
      </c>
      <c r="CL8" s="40">
        <f t="shared" si="78"/>
        <v>42</v>
      </c>
      <c r="CM8" s="41">
        <f t="shared" si="79"/>
        <v>0.4329896907216495</v>
      </c>
      <c r="CN8" s="45">
        <f t="shared" si="80"/>
        <v>-55</v>
      </c>
      <c r="CO8" s="39">
        <f t="shared" si="58"/>
        <v>15.071462079749804</v>
      </c>
      <c r="CP8" s="40">
        <v>6</v>
      </c>
      <c r="CQ8" s="42">
        <f t="shared" si="59"/>
        <v>-9</v>
      </c>
      <c r="CR8" s="39">
        <f t="shared" si="60"/>
        <v>15.518686473807662</v>
      </c>
      <c r="CS8" s="40">
        <v>9</v>
      </c>
      <c r="CT8" s="42">
        <f t="shared" si="61"/>
        <v>-7</v>
      </c>
      <c r="CU8" s="39">
        <f t="shared" si="62"/>
        <v>15.160906958561375</v>
      </c>
      <c r="CV8" s="40">
        <v>5</v>
      </c>
      <c r="CW8" s="42">
        <f t="shared" si="63"/>
        <v>-10</v>
      </c>
      <c r="CX8" s="39">
        <f t="shared" si="64"/>
        <v>10.554495699765441</v>
      </c>
      <c r="CY8" s="40">
        <v>3</v>
      </c>
      <c r="CZ8" s="42">
        <f t="shared" si="65"/>
        <v>-8</v>
      </c>
      <c r="DA8" s="39">
        <f t="shared" si="66"/>
        <v>14.624237685691947</v>
      </c>
      <c r="DB8" s="40">
        <v>9</v>
      </c>
      <c r="DC8" s="42">
        <f t="shared" si="67"/>
        <v>-6</v>
      </c>
      <c r="DD8" s="39">
        <f t="shared" si="68"/>
        <v>11.135887412040656</v>
      </c>
      <c r="DE8" s="40">
        <v>3</v>
      </c>
      <c r="DF8" s="42">
        <f t="shared" si="69"/>
        <v>-8</v>
      </c>
      <c r="DG8" s="39">
        <f t="shared" si="70"/>
        <v>9.1681000781860824</v>
      </c>
      <c r="DH8" s="40">
        <v>7</v>
      </c>
      <c r="DI8" s="42">
        <f t="shared" si="71"/>
        <v>-2</v>
      </c>
      <c r="DJ8" s="39">
        <f t="shared" si="72"/>
        <v>5.1430805316653636</v>
      </c>
      <c r="DK8" s="40">
        <v>3</v>
      </c>
      <c r="DL8" s="42">
        <f t="shared" si="73"/>
        <v>-2</v>
      </c>
    </row>
    <row r="9" spans="1:116" ht="15.75" thickBot="1" x14ac:dyDescent="0.3">
      <c r="A9" s="10" t="s">
        <v>119</v>
      </c>
      <c r="B9" s="10" t="s">
        <v>120</v>
      </c>
      <c r="C9" s="34"/>
      <c r="D9" s="35">
        <f t="shared" si="74"/>
        <v>2.8928850664581706E-3</v>
      </c>
      <c r="E9" s="47">
        <v>37</v>
      </c>
      <c r="F9" s="37">
        <f t="shared" si="0"/>
        <v>57</v>
      </c>
      <c r="G9" s="38">
        <f t="shared" si="1"/>
        <v>1.5405405405405406</v>
      </c>
      <c r="H9" s="39">
        <f t="shared" si="75"/>
        <v>9</v>
      </c>
      <c r="I9" s="40">
        <f t="shared" si="2"/>
        <v>17</v>
      </c>
      <c r="J9" s="41">
        <f t="shared" si="3"/>
        <v>1.8888888888888888</v>
      </c>
      <c r="K9" s="42">
        <f t="shared" si="4"/>
        <v>8</v>
      </c>
      <c r="L9" s="43">
        <f t="shared" si="5"/>
        <v>0</v>
      </c>
      <c r="M9" s="44">
        <v>0</v>
      </c>
      <c r="N9" s="45">
        <f t="shared" si="6"/>
        <v>0</v>
      </c>
      <c r="O9" s="43">
        <f t="shared" si="7"/>
        <v>2</v>
      </c>
      <c r="P9" s="44">
        <v>8</v>
      </c>
      <c r="Q9" s="45">
        <f t="shared" si="8"/>
        <v>6</v>
      </c>
      <c r="R9" s="43">
        <f t="shared" si="9"/>
        <v>2</v>
      </c>
      <c r="S9" s="44">
        <v>2</v>
      </c>
      <c r="T9" s="45">
        <f t="shared" si="10"/>
        <v>0</v>
      </c>
      <c r="U9" s="43">
        <f t="shared" si="11"/>
        <v>2</v>
      </c>
      <c r="V9" s="44">
        <v>1</v>
      </c>
      <c r="W9" s="45">
        <f t="shared" si="12"/>
        <v>-1</v>
      </c>
      <c r="X9" s="43">
        <f t="shared" si="13"/>
        <v>1.9382329945269743</v>
      </c>
      <c r="Y9" s="44">
        <v>0</v>
      </c>
      <c r="Z9" s="45">
        <f t="shared" si="14"/>
        <v>-2</v>
      </c>
      <c r="AA9" s="43">
        <f t="shared" si="15"/>
        <v>1.8572322126661456</v>
      </c>
      <c r="AB9" s="44">
        <v>6</v>
      </c>
      <c r="AC9" s="45">
        <f t="shared" si="16"/>
        <v>4</v>
      </c>
      <c r="AD9" s="43">
        <f t="shared" si="17"/>
        <v>0.21985926505082096</v>
      </c>
      <c r="AE9" s="44">
        <v>0</v>
      </c>
      <c r="AF9" s="45">
        <f t="shared" si="18"/>
        <v>0</v>
      </c>
      <c r="AG9" s="43">
        <f t="shared" si="19"/>
        <v>4.6286161063330729E-2</v>
      </c>
      <c r="AH9" s="44">
        <v>0</v>
      </c>
      <c r="AI9" s="45">
        <f t="shared" si="20"/>
        <v>0</v>
      </c>
      <c r="AJ9" s="43">
        <f t="shared" si="21"/>
        <v>8.1000781860828777E-2</v>
      </c>
      <c r="AK9" s="44">
        <v>0</v>
      </c>
      <c r="AL9" s="45">
        <f t="shared" si="22"/>
        <v>0</v>
      </c>
      <c r="AM9" s="46">
        <f t="shared" si="23"/>
        <v>10</v>
      </c>
      <c r="AN9" s="40">
        <f t="shared" si="24"/>
        <v>17</v>
      </c>
      <c r="AO9" s="41">
        <f t="shared" si="25"/>
        <v>1.7</v>
      </c>
      <c r="AP9" s="42">
        <f t="shared" si="26"/>
        <v>7</v>
      </c>
      <c r="AQ9" s="39">
        <f t="shared" si="27"/>
        <v>1.8109460516028149</v>
      </c>
      <c r="AR9" s="40">
        <v>0</v>
      </c>
      <c r="AS9" s="42">
        <f t="shared" si="28"/>
        <v>-2</v>
      </c>
      <c r="AT9" s="39">
        <f t="shared" si="29"/>
        <v>1.8919468334636436</v>
      </c>
      <c r="AU9" s="40">
        <v>7</v>
      </c>
      <c r="AV9" s="42">
        <f t="shared" si="30"/>
        <v>5</v>
      </c>
      <c r="AW9" s="39">
        <f t="shared" si="31"/>
        <v>1.9208756841282253</v>
      </c>
      <c r="AX9" s="40">
        <v>2</v>
      </c>
      <c r="AY9" s="42">
        <f t="shared" si="32"/>
        <v>0</v>
      </c>
      <c r="AZ9" s="39">
        <f t="shared" si="33"/>
        <v>1.4811571540265833</v>
      </c>
      <c r="BA9" s="40">
        <v>4</v>
      </c>
      <c r="BB9" s="42">
        <f t="shared" si="34"/>
        <v>3</v>
      </c>
      <c r="BC9" s="39">
        <f t="shared" si="35"/>
        <v>1.4059421422986709</v>
      </c>
      <c r="BD9" s="40">
        <v>2</v>
      </c>
      <c r="BE9" s="42">
        <f t="shared" si="36"/>
        <v>1</v>
      </c>
      <c r="BF9" s="39">
        <f t="shared" si="37"/>
        <v>0.90836591086786556</v>
      </c>
      <c r="BG9" s="40">
        <v>2</v>
      </c>
      <c r="BH9" s="42">
        <f t="shared" si="38"/>
        <v>1</v>
      </c>
      <c r="BI9" s="39">
        <f t="shared" si="39"/>
        <v>0.10414386239249414</v>
      </c>
      <c r="BJ9" s="40">
        <v>0</v>
      </c>
      <c r="BK9" s="42">
        <f t="shared" si="40"/>
        <v>0</v>
      </c>
      <c r="BL9" s="39">
        <f t="shared" si="41"/>
        <v>0</v>
      </c>
      <c r="BM9" s="40">
        <v>0</v>
      </c>
      <c r="BN9" s="42">
        <f t="shared" si="42"/>
        <v>0</v>
      </c>
      <c r="BO9" s="46">
        <f t="shared" si="76"/>
        <v>8</v>
      </c>
      <c r="BP9" s="40">
        <f t="shared" si="43"/>
        <v>11</v>
      </c>
      <c r="BQ9" s="41">
        <f t="shared" si="44"/>
        <v>1.375</v>
      </c>
      <c r="BR9" s="42">
        <f t="shared" si="45"/>
        <v>3</v>
      </c>
      <c r="BS9" s="39">
        <f t="shared" si="46"/>
        <v>1.2265832681782642</v>
      </c>
      <c r="BT9" s="40">
        <v>0</v>
      </c>
      <c r="BU9" s="42">
        <f t="shared" si="47"/>
        <v>-1</v>
      </c>
      <c r="BV9" s="39">
        <f t="shared" si="48"/>
        <v>1.8514464425332291</v>
      </c>
      <c r="BW9" s="40">
        <v>4</v>
      </c>
      <c r="BX9" s="42">
        <f t="shared" si="49"/>
        <v>2</v>
      </c>
      <c r="BY9" s="39">
        <f t="shared" si="50"/>
        <v>1.9555903049257233</v>
      </c>
      <c r="BZ9" s="40">
        <v>1</v>
      </c>
      <c r="CA9" s="42">
        <f t="shared" si="51"/>
        <v>-1</v>
      </c>
      <c r="CB9" s="39">
        <f t="shared" si="52"/>
        <v>2.0481626270523847</v>
      </c>
      <c r="CC9" s="40">
        <v>6</v>
      </c>
      <c r="CD9" s="42">
        <f t="shared" si="53"/>
        <v>4</v>
      </c>
      <c r="CE9" s="39">
        <f t="shared" si="54"/>
        <v>0.24300234558248632</v>
      </c>
      <c r="CF9" s="40">
        <v>0</v>
      </c>
      <c r="CG9" s="42">
        <f t="shared" si="55"/>
        <v>0</v>
      </c>
      <c r="CH9" s="39">
        <f t="shared" si="56"/>
        <v>0.16200156372165755</v>
      </c>
      <c r="CI9" s="40">
        <v>0</v>
      </c>
      <c r="CJ9" s="42">
        <f t="shared" si="57"/>
        <v>0</v>
      </c>
      <c r="CK9" s="46">
        <f t="shared" si="77"/>
        <v>13</v>
      </c>
      <c r="CL9" s="40">
        <f t="shared" si="78"/>
        <v>12</v>
      </c>
      <c r="CM9" s="41">
        <f t="shared" si="79"/>
        <v>0.92307692307692313</v>
      </c>
      <c r="CN9" s="45">
        <f t="shared" si="80"/>
        <v>-1</v>
      </c>
      <c r="CO9" s="39">
        <f t="shared" si="58"/>
        <v>1.949804534792807</v>
      </c>
      <c r="CP9" s="40">
        <v>0</v>
      </c>
      <c r="CQ9" s="42">
        <f t="shared" si="59"/>
        <v>-2</v>
      </c>
      <c r="CR9" s="39">
        <f t="shared" si="60"/>
        <v>2.0076622361219703</v>
      </c>
      <c r="CS9" s="40">
        <v>6</v>
      </c>
      <c r="CT9" s="42">
        <f t="shared" si="61"/>
        <v>4</v>
      </c>
      <c r="CU9" s="39">
        <f t="shared" si="62"/>
        <v>1.9613760750586395</v>
      </c>
      <c r="CV9" s="40">
        <v>0</v>
      </c>
      <c r="CW9" s="42">
        <f t="shared" si="63"/>
        <v>-2</v>
      </c>
      <c r="CX9" s="39">
        <f t="shared" si="64"/>
        <v>1.3654417513682564</v>
      </c>
      <c r="CY9" s="40">
        <v>0</v>
      </c>
      <c r="CZ9" s="42">
        <f t="shared" si="65"/>
        <v>-1</v>
      </c>
      <c r="DA9" s="39">
        <f t="shared" si="66"/>
        <v>1.8919468334636436</v>
      </c>
      <c r="DB9" s="40">
        <v>0</v>
      </c>
      <c r="DC9" s="42">
        <f t="shared" si="67"/>
        <v>-2</v>
      </c>
      <c r="DD9" s="39">
        <f t="shared" si="68"/>
        <v>1.4406567630961689</v>
      </c>
      <c r="DE9" s="40">
        <v>4</v>
      </c>
      <c r="DF9" s="42">
        <f t="shared" si="69"/>
        <v>3</v>
      </c>
      <c r="DG9" s="39">
        <f t="shared" si="70"/>
        <v>1.18608287724785</v>
      </c>
      <c r="DH9" s="40">
        <v>2</v>
      </c>
      <c r="DI9" s="42">
        <f t="shared" si="71"/>
        <v>1</v>
      </c>
      <c r="DJ9" s="39">
        <f t="shared" si="72"/>
        <v>0.66536356528537921</v>
      </c>
      <c r="DK9" s="40">
        <v>0</v>
      </c>
      <c r="DL9" s="42">
        <f t="shared" si="73"/>
        <v>-1</v>
      </c>
    </row>
    <row r="10" spans="1:116" ht="15.75" thickBot="1" x14ac:dyDescent="0.3">
      <c r="A10" s="11" t="s">
        <v>121</v>
      </c>
      <c r="B10" s="11" t="s">
        <v>122</v>
      </c>
      <c r="C10" s="34"/>
      <c r="D10" s="35">
        <f t="shared" si="74"/>
        <v>1.563721657544957E-3</v>
      </c>
      <c r="E10" s="47">
        <v>20</v>
      </c>
      <c r="F10" s="37">
        <f t="shared" si="0"/>
        <v>27</v>
      </c>
      <c r="G10" s="38">
        <f t="shared" si="1"/>
        <v>1.35</v>
      </c>
      <c r="H10" s="39">
        <f t="shared" si="75"/>
        <v>5</v>
      </c>
      <c r="I10" s="40">
        <f t="shared" si="2"/>
        <v>6</v>
      </c>
      <c r="J10" s="41">
        <f t="shared" si="3"/>
        <v>1.2</v>
      </c>
      <c r="K10" s="42">
        <f t="shared" si="4"/>
        <v>1</v>
      </c>
      <c r="L10" s="43">
        <f t="shared" si="5"/>
        <v>0</v>
      </c>
      <c r="M10" s="44">
        <v>0</v>
      </c>
      <c r="N10" s="45">
        <f t="shared" si="6"/>
        <v>0</v>
      </c>
      <c r="O10" s="43">
        <f t="shared" si="7"/>
        <v>1</v>
      </c>
      <c r="P10" s="44">
        <v>0</v>
      </c>
      <c r="Q10" s="45">
        <f t="shared" si="8"/>
        <v>-1</v>
      </c>
      <c r="R10" s="43">
        <f t="shared" si="9"/>
        <v>1</v>
      </c>
      <c r="S10" s="44">
        <v>1</v>
      </c>
      <c r="T10" s="45">
        <f t="shared" si="10"/>
        <v>0</v>
      </c>
      <c r="U10" s="43">
        <f t="shared" si="11"/>
        <v>1</v>
      </c>
      <c r="V10" s="44">
        <v>1</v>
      </c>
      <c r="W10" s="45">
        <f t="shared" si="12"/>
        <v>0</v>
      </c>
      <c r="X10" s="43">
        <f t="shared" si="13"/>
        <v>1.0476935105551213</v>
      </c>
      <c r="Y10" s="44">
        <v>4</v>
      </c>
      <c r="Z10" s="45">
        <f t="shared" si="14"/>
        <v>3</v>
      </c>
      <c r="AA10" s="43">
        <f t="shared" si="15"/>
        <v>1.0039093041438625</v>
      </c>
      <c r="AB10" s="44">
        <v>0</v>
      </c>
      <c r="AC10" s="45">
        <f t="shared" si="16"/>
        <v>-1</v>
      </c>
      <c r="AD10" s="43">
        <f t="shared" si="17"/>
        <v>0.11884284597341672</v>
      </c>
      <c r="AE10" s="44">
        <v>0</v>
      </c>
      <c r="AF10" s="45">
        <f t="shared" si="18"/>
        <v>0</v>
      </c>
      <c r="AG10" s="43">
        <f t="shared" si="19"/>
        <v>2.5019546520719312E-2</v>
      </c>
      <c r="AH10" s="44">
        <v>0</v>
      </c>
      <c r="AI10" s="45">
        <f t="shared" si="20"/>
        <v>0</v>
      </c>
      <c r="AJ10" s="43">
        <f t="shared" si="21"/>
        <v>4.3784206411258797E-2</v>
      </c>
      <c r="AK10" s="44">
        <v>0</v>
      </c>
      <c r="AL10" s="45">
        <f t="shared" si="22"/>
        <v>0</v>
      </c>
      <c r="AM10" s="46">
        <f t="shared" si="23"/>
        <v>6</v>
      </c>
      <c r="AN10" s="40">
        <f t="shared" si="24"/>
        <v>13</v>
      </c>
      <c r="AO10" s="41">
        <f t="shared" si="25"/>
        <v>2.1666666666666665</v>
      </c>
      <c r="AP10" s="42">
        <f t="shared" si="26"/>
        <v>7</v>
      </c>
      <c r="AQ10" s="39">
        <f t="shared" si="27"/>
        <v>0.97888975762314312</v>
      </c>
      <c r="AR10" s="40">
        <v>2</v>
      </c>
      <c r="AS10" s="42">
        <f t="shared" si="28"/>
        <v>1</v>
      </c>
      <c r="AT10" s="39">
        <f t="shared" si="29"/>
        <v>1.0226739640344018</v>
      </c>
      <c r="AU10" s="40">
        <v>1</v>
      </c>
      <c r="AV10" s="42">
        <f t="shared" si="30"/>
        <v>0</v>
      </c>
      <c r="AW10" s="39">
        <f t="shared" si="31"/>
        <v>1.0383111806098515</v>
      </c>
      <c r="AX10" s="40">
        <v>2</v>
      </c>
      <c r="AY10" s="42">
        <f t="shared" si="32"/>
        <v>1</v>
      </c>
      <c r="AZ10" s="39">
        <f t="shared" si="33"/>
        <v>0.80062548866301797</v>
      </c>
      <c r="BA10" s="40">
        <v>6</v>
      </c>
      <c r="BB10" s="42">
        <f t="shared" si="34"/>
        <v>5</v>
      </c>
      <c r="BC10" s="39">
        <f t="shared" si="35"/>
        <v>0.75996872556684913</v>
      </c>
      <c r="BD10" s="40">
        <v>0</v>
      </c>
      <c r="BE10" s="42">
        <f t="shared" si="36"/>
        <v>-1</v>
      </c>
      <c r="BF10" s="39">
        <f t="shared" si="37"/>
        <v>0.49100860046911649</v>
      </c>
      <c r="BG10" s="40">
        <v>0</v>
      </c>
      <c r="BH10" s="42">
        <f t="shared" si="38"/>
        <v>0</v>
      </c>
      <c r="BI10" s="39">
        <f t="shared" si="39"/>
        <v>5.6293979671618449E-2</v>
      </c>
      <c r="BJ10" s="40">
        <v>2</v>
      </c>
      <c r="BK10" s="42">
        <f t="shared" si="40"/>
        <v>2</v>
      </c>
      <c r="BL10" s="39">
        <f t="shared" si="41"/>
        <v>0</v>
      </c>
      <c r="BM10" s="40">
        <v>0</v>
      </c>
      <c r="BN10" s="42">
        <f t="shared" si="42"/>
        <v>0</v>
      </c>
      <c r="BO10" s="46">
        <f t="shared" si="76"/>
        <v>5</v>
      </c>
      <c r="BP10" s="40">
        <f t="shared" si="43"/>
        <v>8</v>
      </c>
      <c r="BQ10" s="41">
        <f t="shared" si="44"/>
        <v>1.6</v>
      </c>
      <c r="BR10" s="42">
        <f t="shared" si="45"/>
        <v>3</v>
      </c>
      <c r="BS10" s="39">
        <f t="shared" si="46"/>
        <v>0.66301798279906177</v>
      </c>
      <c r="BT10" s="40">
        <v>2</v>
      </c>
      <c r="BU10" s="42">
        <f t="shared" si="47"/>
        <v>1</v>
      </c>
      <c r="BV10" s="39">
        <f t="shared" si="48"/>
        <v>1.0007818608287724</v>
      </c>
      <c r="BW10" s="40">
        <v>2</v>
      </c>
      <c r="BX10" s="42">
        <f t="shared" si="49"/>
        <v>1</v>
      </c>
      <c r="BY10" s="39">
        <f t="shared" si="50"/>
        <v>1.0570758405003908</v>
      </c>
      <c r="BZ10" s="40">
        <v>2</v>
      </c>
      <c r="CA10" s="42">
        <f t="shared" si="51"/>
        <v>1</v>
      </c>
      <c r="CB10" s="39">
        <f t="shared" si="52"/>
        <v>1.1071149335418295</v>
      </c>
      <c r="CC10" s="40">
        <v>0</v>
      </c>
      <c r="CD10" s="42">
        <f t="shared" si="53"/>
        <v>-1</v>
      </c>
      <c r="CE10" s="39">
        <f t="shared" si="54"/>
        <v>0.13135261923377639</v>
      </c>
      <c r="CF10" s="40">
        <v>2</v>
      </c>
      <c r="CG10" s="42">
        <f t="shared" si="55"/>
        <v>2</v>
      </c>
      <c r="CH10" s="39">
        <f t="shared" si="56"/>
        <v>8.7568412822517594E-2</v>
      </c>
      <c r="CI10" s="40">
        <v>0</v>
      </c>
      <c r="CJ10" s="42">
        <f t="shared" si="57"/>
        <v>0</v>
      </c>
      <c r="CK10" s="46">
        <f t="shared" si="77"/>
        <v>7</v>
      </c>
      <c r="CL10" s="40">
        <f t="shared" si="78"/>
        <v>0</v>
      </c>
      <c r="CM10" s="41">
        <f t="shared" si="79"/>
        <v>0</v>
      </c>
      <c r="CN10" s="45">
        <f t="shared" si="80"/>
        <v>-7</v>
      </c>
      <c r="CO10" s="39">
        <f t="shared" si="58"/>
        <v>1.053948397185301</v>
      </c>
      <c r="CP10" s="40">
        <v>0</v>
      </c>
      <c r="CQ10" s="42">
        <f t="shared" si="59"/>
        <v>-1</v>
      </c>
      <c r="CR10" s="39">
        <f t="shared" si="60"/>
        <v>1.0852228303362002</v>
      </c>
      <c r="CS10" s="40">
        <v>0</v>
      </c>
      <c r="CT10" s="42">
        <f t="shared" si="61"/>
        <v>-1</v>
      </c>
      <c r="CU10" s="39">
        <f t="shared" si="62"/>
        <v>1.0602032838154809</v>
      </c>
      <c r="CV10" s="40">
        <v>0</v>
      </c>
      <c r="CW10" s="42">
        <f t="shared" si="63"/>
        <v>-1</v>
      </c>
      <c r="CX10" s="39">
        <f t="shared" si="64"/>
        <v>0.73807662236121974</v>
      </c>
      <c r="CY10" s="40">
        <v>0</v>
      </c>
      <c r="CZ10" s="42">
        <f t="shared" si="65"/>
        <v>-1</v>
      </c>
      <c r="DA10" s="39">
        <f t="shared" si="66"/>
        <v>1.0226739640344018</v>
      </c>
      <c r="DB10" s="40">
        <v>0</v>
      </c>
      <c r="DC10" s="42">
        <f t="shared" si="67"/>
        <v>-1</v>
      </c>
      <c r="DD10" s="39">
        <f t="shared" si="68"/>
        <v>0.77873338545738857</v>
      </c>
      <c r="DE10" s="40">
        <v>0</v>
      </c>
      <c r="DF10" s="42">
        <f t="shared" si="69"/>
        <v>-1</v>
      </c>
      <c r="DG10" s="39">
        <f t="shared" si="70"/>
        <v>0.64112587959343237</v>
      </c>
      <c r="DH10" s="40">
        <v>0</v>
      </c>
      <c r="DI10" s="42">
        <f t="shared" si="71"/>
        <v>-1</v>
      </c>
      <c r="DJ10" s="39">
        <f t="shared" si="72"/>
        <v>0.35965598123534009</v>
      </c>
      <c r="DK10" s="40">
        <v>0</v>
      </c>
      <c r="DL10" s="42">
        <f t="shared" si="73"/>
        <v>0</v>
      </c>
    </row>
    <row r="11" spans="1:116" ht="15.75" thickBot="1" x14ac:dyDescent="0.3">
      <c r="A11" s="10" t="s">
        <v>123</v>
      </c>
      <c r="B11" s="10" t="s">
        <v>124</v>
      </c>
      <c r="C11" s="34"/>
      <c r="D11" s="35">
        <f t="shared" si="74"/>
        <v>3.2916340891321345E-2</v>
      </c>
      <c r="E11" s="47">
        <v>421</v>
      </c>
      <c r="F11" s="37">
        <f t="shared" si="0"/>
        <v>308</v>
      </c>
      <c r="G11" s="38">
        <f t="shared" si="1"/>
        <v>0.73159144893111638</v>
      </c>
      <c r="H11" s="39">
        <f t="shared" si="75"/>
        <v>94</v>
      </c>
      <c r="I11" s="40">
        <f t="shared" si="2"/>
        <v>84</v>
      </c>
      <c r="J11" s="41">
        <f t="shared" si="3"/>
        <v>0.8936170212765957</v>
      </c>
      <c r="K11" s="42">
        <f t="shared" si="4"/>
        <v>-10</v>
      </c>
      <c r="L11" s="43">
        <f t="shared" si="5"/>
        <v>0</v>
      </c>
      <c r="M11" s="44">
        <v>0</v>
      </c>
      <c r="N11" s="45">
        <f t="shared" si="6"/>
        <v>0</v>
      </c>
      <c r="O11" s="43">
        <f t="shared" si="7"/>
        <v>13</v>
      </c>
      <c r="P11" s="44">
        <v>6</v>
      </c>
      <c r="Q11" s="45">
        <f t="shared" si="8"/>
        <v>-7</v>
      </c>
      <c r="R11" s="43">
        <f t="shared" si="9"/>
        <v>18</v>
      </c>
      <c r="S11" s="44">
        <v>18</v>
      </c>
      <c r="T11" s="45">
        <f t="shared" si="10"/>
        <v>0</v>
      </c>
      <c r="U11" s="43">
        <f t="shared" si="11"/>
        <v>18</v>
      </c>
      <c r="V11" s="44">
        <v>10</v>
      </c>
      <c r="W11" s="45">
        <f t="shared" si="12"/>
        <v>-8</v>
      </c>
      <c r="X11" s="43">
        <f t="shared" si="13"/>
        <v>22.053948397185302</v>
      </c>
      <c r="Y11" s="44">
        <v>14</v>
      </c>
      <c r="Z11" s="45">
        <f t="shared" si="14"/>
        <v>-8</v>
      </c>
      <c r="AA11" s="43">
        <f t="shared" si="15"/>
        <v>21.132290852228305</v>
      </c>
      <c r="AB11" s="44">
        <v>32</v>
      </c>
      <c r="AC11" s="45">
        <f t="shared" si="16"/>
        <v>11</v>
      </c>
      <c r="AD11" s="43">
        <f t="shared" si="17"/>
        <v>2.5016419077404222</v>
      </c>
      <c r="AE11" s="44">
        <v>4</v>
      </c>
      <c r="AF11" s="45">
        <f t="shared" si="18"/>
        <v>1</v>
      </c>
      <c r="AG11" s="43">
        <f t="shared" si="19"/>
        <v>0.52666145426114153</v>
      </c>
      <c r="AH11" s="44">
        <v>0</v>
      </c>
      <c r="AI11" s="45">
        <f t="shared" si="20"/>
        <v>-1</v>
      </c>
      <c r="AJ11" s="43">
        <f t="shared" si="21"/>
        <v>0.9216575449569977</v>
      </c>
      <c r="AK11" s="44">
        <v>0</v>
      </c>
      <c r="AL11" s="45">
        <f t="shared" si="22"/>
        <v>-1</v>
      </c>
      <c r="AM11" s="46">
        <f t="shared" si="23"/>
        <v>109</v>
      </c>
      <c r="AN11" s="40">
        <f t="shared" si="24"/>
        <v>103</v>
      </c>
      <c r="AO11" s="41">
        <f t="shared" si="25"/>
        <v>0.94495412844036697</v>
      </c>
      <c r="AP11" s="42">
        <f t="shared" si="26"/>
        <v>-6</v>
      </c>
      <c r="AQ11" s="39">
        <f t="shared" si="27"/>
        <v>20.605629397967164</v>
      </c>
      <c r="AR11" s="40">
        <v>20</v>
      </c>
      <c r="AS11" s="42">
        <f t="shared" si="28"/>
        <v>-1</v>
      </c>
      <c r="AT11" s="39">
        <f t="shared" si="29"/>
        <v>21.52728694292416</v>
      </c>
      <c r="AU11" s="40">
        <v>21</v>
      </c>
      <c r="AV11" s="42">
        <f t="shared" si="30"/>
        <v>-1</v>
      </c>
      <c r="AW11" s="39">
        <f t="shared" si="31"/>
        <v>21.856450351837374</v>
      </c>
      <c r="AX11" s="40">
        <v>19</v>
      </c>
      <c r="AY11" s="42">
        <f t="shared" si="32"/>
        <v>-3</v>
      </c>
      <c r="AZ11" s="39">
        <f t="shared" si="33"/>
        <v>16.853166536356529</v>
      </c>
      <c r="BA11" s="40">
        <v>16</v>
      </c>
      <c r="BB11" s="42">
        <f t="shared" si="34"/>
        <v>-1</v>
      </c>
      <c r="BC11" s="39">
        <f t="shared" si="35"/>
        <v>15.997341673182174</v>
      </c>
      <c r="BD11" s="40">
        <v>14</v>
      </c>
      <c r="BE11" s="42">
        <f t="shared" si="36"/>
        <v>-2</v>
      </c>
      <c r="BF11" s="39">
        <f t="shared" si="37"/>
        <v>10.335731039874902</v>
      </c>
      <c r="BG11" s="40">
        <v>13</v>
      </c>
      <c r="BH11" s="42">
        <f t="shared" si="38"/>
        <v>3</v>
      </c>
      <c r="BI11" s="39">
        <f t="shared" si="39"/>
        <v>1.1849882720875684</v>
      </c>
      <c r="BJ11" s="40">
        <v>0</v>
      </c>
      <c r="BK11" s="42">
        <f t="shared" si="40"/>
        <v>-1</v>
      </c>
      <c r="BL11" s="39">
        <f t="shared" si="41"/>
        <v>0</v>
      </c>
      <c r="BM11" s="40">
        <v>0</v>
      </c>
      <c r="BN11" s="42">
        <f t="shared" si="42"/>
        <v>0</v>
      </c>
      <c r="BO11" s="46">
        <f t="shared" si="76"/>
        <v>86</v>
      </c>
      <c r="BP11" s="40">
        <f t="shared" si="43"/>
        <v>79</v>
      </c>
      <c r="BQ11" s="41">
        <f t="shared" si="44"/>
        <v>0.91860465116279066</v>
      </c>
      <c r="BR11" s="42">
        <f t="shared" si="45"/>
        <v>-7</v>
      </c>
      <c r="BS11" s="39">
        <f t="shared" si="46"/>
        <v>13.956528537920251</v>
      </c>
      <c r="BT11" s="40">
        <v>16</v>
      </c>
      <c r="BU11" s="42">
        <f t="shared" si="47"/>
        <v>2</v>
      </c>
      <c r="BV11" s="39">
        <f t="shared" si="48"/>
        <v>21.06645817044566</v>
      </c>
      <c r="BW11" s="40">
        <v>19</v>
      </c>
      <c r="BX11" s="42">
        <f t="shared" si="49"/>
        <v>-2</v>
      </c>
      <c r="BY11" s="39">
        <f t="shared" si="50"/>
        <v>22.251446442533229</v>
      </c>
      <c r="BZ11" s="40">
        <v>16</v>
      </c>
      <c r="CA11" s="42">
        <f t="shared" si="51"/>
        <v>-6</v>
      </c>
      <c r="CB11" s="39">
        <f t="shared" si="52"/>
        <v>23.304769351055512</v>
      </c>
      <c r="CC11" s="40">
        <v>23</v>
      </c>
      <c r="CD11" s="42">
        <f t="shared" si="53"/>
        <v>0</v>
      </c>
      <c r="CE11" s="39">
        <f t="shared" si="54"/>
        <v>2.7649726348709929</v>
      </c>
      <c r="CF11" s="40">
        <v>1</v>
      </c>
      <c r="CG11" s="42">
        <f t="shared" si="55"/>
        <v>-2</v>
      </c>
      <c r="CH11" s="39">
        <f t="shared" si="56"/>
        <v>1.8433150899139954</v>
      </c>
      <c r="CI11" s="40">
        <v>4</v>
      </c>
      <c r="CJ11" s="42">
        <f t="shared" si="57"/>
        <v>2</v>
      </c>
      <c r="CK11" s="46">
        <f t="shared" si="77"/>
        <v>142</v>
      </c>
      <c r="CL11" s="40">
        <f t="shared" si="78"/>
        <v>42</v>
      </c>
      <c r="CM11" s="41">
        <f t="shared" si="79"/>
        <v>0.29577464788732394</v>
      </c>
      <c r="CN11" s="45">
        <f t="shared" si="80"/>
        <v>-100</v>
      </c>
      <c r="CO11" s="39">
        <f t="shared" si="58"/>
        <v>22.185613760750588</v>
      </c>
      <c r="CP11" s="40">
        <v>4</v>
      </c>
      <c r="CQ11" s="42">
        <f t="shared" si="59"/>
        <v>-18</v>
      </c>
      <c r="CR11" s="39">
        <f t="shared" si="60"/>
        <v>22.843940578577012</v>
      </c>
      <c r="CS11" s="40">
        <v>13</v>
      </c>
      <c r="CT11" s="42">
        <f t="shared" si="61"/>
        <v>-10</v>
      </c>
      <c r="CU11" s="39">
        <f t="shared" si="62"/>
        <v>22.317279124315871</v>
      </c>
      <c r="CV11" s="40">
        <v>8</v>
      </c>
      <c r="CW11" s="42">
        <f t="shared" si="63"/>
        <v>-14</v>
      </c>
      <c r="CX11" s="39">
        <f t="shared" si="64"/>
        <v>15.536512900703675</v>
      </c>
      <c r="CY11" s="40">
        <v>3</v>
      </c>
      <c r="CZ11" s="42">
        <f t="shared" si="65"/>
        <v>-13</v>
      </c>
      <c r="DA11" s="39">
        <f t="shared" si="66"/>
        <v>21.52728694292416</v>
      </c>
      <c r="DB11" s="40">
        <v>13</v>
      </c>
      <c r="DC11" s="42">
        <f t="shared" si="67"/>
        <v>-9</v>
      </c>
      <c r="DD11" s="39">
        <f t="shared" si="68"/>
        <v>16.392337763878029</v>
      </c>
      <c r="DE11" s="40">
        <v>1</v>
      </c>
      <c r="DF11" s="42">
        <f t="shared" si="69"/>
        <v>-15</v>
      </c>
      <c r="DG11" s="39">
        <f t="shared" si="70"/>
        <v>13.495699765441751</v>
      </c>
      <c r="DH11" s="40">
        <v>0</v>
      </c>
      <c r="DI11" s="42">
        <f t="shared" si="71"/>
        <v>-13</v>
      </c>
      <c r="DJ11" s="39">
        <f t="shared" si="72"/>
        <v>7.5707584050039092</v>
      </c>
      <c r="DK11" s="40">
        <v>2</v>
      </c>
      <c r="DL11" s="42">
        <f t="shared" si="73"/>
        <v>-6</v>
      </c>
    </row>
    <row r="12" spans="1:116" ht="15.75" thickBot="1" x14ac:dyDescent="0.3">
      <c r="A12" s="11" t="s">
        <v>125</v>
      </c>
      <c r="B12" s="11" t="s">
        <v>126</v>
      </c>
      <c r="C12" s="34"/>
      <c r="D12" s="35">
        <f t="shared" si="74"/>
        <v>2.6817826426896011E-2</v>
      </c>
      <c r="E12" s="47">
        <v>343</v>
      </c>
      <c r="F12" s="37">
        <f t="shared" si="0"/>
        <v>320</v>
      </c>
      <c r="G12" s="38">
        <f t="shared" si="1"/>
        <v>0.93294460641399413</v>
      </c>
      <c r="H12" s="39">
        <f t="shared" si="75"/>
        <v>77</v>
      </c>
      <c r="I12" s="40">
        <f t="shared" si="2"/>
        <v>95</v>
      </c>
      <c r="J12" s="41">
        <f t="shared" si="3"/>
        <v>1.2337662337662338</v>
      </c>
      <c r="K12" s="42">
        <f t="shared" si="4"/>
        <v>18</v>
      </c>
      <c r="L12" s="43">
        <f t="shared" si="5"/>
        <v>0</v>
      </c>
      <c r="M12" s="44">
        <v>0</v>
      </c>
      <c r="N12" s="45">
        <f t="shared" si="6"/>
        <v>0</v>
      </c>
      <c r="O12" s="43">
        <f t="shared" si="7"/>
        <v>10</v>
      </c>
      <c r="P12" s="44">
        <v>15</v>
      </c>
      <c r="Q12" s="45">
        <f t="shared" si="8"/>
        <v>5</v>
      </c>
      <c r="R12" s="43">
        <f t="shared" si="9"/>
        <v>15</v>
      </c>
      <c r="S12" s="44">
        <v>23</v>
      </c>
      <c r="T12" s="45">
        <f t="shared" si="10"/>
        <v>8</v>
      </c>
      <c r="U12" s="43">
        <f t="shared" si="11"/>
        <v>14</v>
      </c>
      <c r="V12" s="44">
        <v>16</v>
      </c>
      <c r="W12" s="45">
        <f t="shared" si="12"/>
        <v>2</v>
      </c>
      <c r="X12" s="43">
        <f t="shared" si="13"/>
        <v>17.967943706020328</v>
      </c>
      <c r="Y12" s="44">
        <v>20</v>
      </c>
      <c r="Z12" s="45">
        <f t="shared" si="14"/>
        <v>2</v>
      </c>
      <c r="AA12" s="43">
        <f t="shared" si="15"/>
        <v>17.217044566067241</v>
      </c>
      <c r="AB12" s="44">
        <v>18</v>
      </c>
      <c r="AC12" s="45">
        <f t="shared" si="16"/>
        <v>1</v>
      </c>
      <c r="AD12" s="43">
        <f t="shared" si="17"/>
        <v>2.038154808444097</v>
      </c>
      <c r="AE12" s="44">
        <v>3</v>
      </c>
      <c r="AF12" s="45">
        <f t="shared" si="18"/>
        <v>1</v>
      </c>
      <c r="AG12" s="43">
        <f t="shared" si="19"/>
        <v>0.42908522283033618</v>
      </c>
      <c r="AH12" s="44">
        <v>0</v>
      </c>
      <c r="AI12" s="45">
        <f t="shared" si="20"/>
        <v>0</v>
      </c>
      <c r="AJ12" s="43">
        <f t="shared" si="21"/>
        <v>0.75089913995308832</v>
      </c>
      <c r="AK12" s="44">
        <v>0</v>
      </c>
      <c r="AL12" s="45">
        <f t="shared" si="22"/>
        <v>-1</v>
      </c>
      <c r="AM12" s="46">
        <f t="shared" si="23"/>
        <v>89</v>
      </c>
      <c r="AN12" s="40">
        <f t="shared" si="24"/>
        <v>88</v>
      </c>
      <c r="AO12" s="41">
        <f t="shared" si="25"/>
        <v>0.9887640449438202</v>
      </c>
      <c r="AP12" s="42">
        <f t="shared" si="26"/>
        <v>-1</v>
      </c>
      <c r="AQ12" s="39">
        <f t="shared" si="27"/>
        <v>16.787959343236903</v>
      </c>
      <c r="AR12" s="40">
        <v>17</v>
      </c>
      <c r="AS12" s="42">
        <f t="shared" si="28"/>
        <v>0</v>
      </c>
      <c r="AT12" s="39">
        <f t="shared" si="29"/>
        <v>17.538858483189991</v>
      </c>
      <c r="AU12" s="40">
        <v>17</v>
      </c>
      <c r="AV12" s="42">
        <f t="shared" si="30"/>
        <v>-1</v>
      </c>
      <c r="AW12" s="39">
        <f t="shared" si="31"/>
        <v>17.807036747458952</v>
      </c>
      <c r="AX12" s="40">
        <v>19</v>
      </c>
      <c r="AY12" s="42">
        <f t="shared" si="32"/>
        <v>1</v>
      </c>
      <c r="AZ12" s="39">
        <f t="shared" si="33"/>
        <v>13.730727130570758</v>
      </c>
      <c r="BA12" s="40">
        <v>9</v>
      </c>
      <c r="BB12" s="42">
        <f t="shared" si="34"/>
        <v>-5</v>
      </c>
      <c r="BC12" s="39">
        <f t="shared" si="35"/>
        <v>13.033463643471462</v>
      </c>
      <c r="BD12" s="40">
        <v>18</v>
      </c>
      <c r="BE12" s="42">
        <f t="shared" si="36"/>
        <v>5</v>
      </c>
      <c r="BF12" s="39">
        <f t="shared" si="37"/>
        <v>8.4207974980453475</v>
      </c>
      <c r="BG12" s="40">
        <v>8</v>
      </c>
      <c r="BH12" s="42">
        <f t="shared" si="38"/>
        <v>0</v>
      </c>
      <c r="BI12" s="39">
        <f t="shared" si="39"/>
        <v>0.96544175136825638</v>
      </c>
      <c r="BJ12" s="40">
        <v>0</v>
      </c>
      <c r="BK12" s="42">
        <f t="shared" si="40"/>
        <v>-1</v>
      </c>
      <c r="BL12" s="39">
        <f t="shared" si="41"/>
        <v>0</v>
      </c>
      <c r="BM12" s="40">
        <v>0</v>
      </c>
      <c r="BN12" s="42">
        <f t="shared" si="42"/>
        <v>0</v>
      </c>
      <c r="BO12" s="46">
        <f t="shared" si="76"/>
        <v>70</v>
      </c>
      <c r="BP12" s="40">
        <f t="shared" si="43"/>
        <v>65</v>
      </c>
      <c r="BQ12" s="41">
        <f t="shared" si="44"/>
        <v>0.9285714285714286</v>
      </c>
      <c r="BR12" s="42">
        <f t="shared" si="45"/>
        <v>-5</v>
      </c>
      <c r="BS12" s="39">
        <f t="shared" si="46"/>
        <v>11.370758405003908</v>
      </c>
      <c r="BT12" s="40">
        <v>9</v>
      </c>
      <c r="BU12" s="42">
        <f t="shared" si="47"/>
        <v>-2</v>
      </c>
      <c r="BV12" s="39">
        <f t="shared" si="48"/>
        <v>17.163408913213448</v>
      </c>
      <c r="BW12" s="40">
        <v>17</v>
      </c>
      <c r="BX12" s="42">
        <f t="shared" si="49"/>
        <v>0</v>
      </c>
      <c r="BY12" s="39">
        <f t="shared" si="50"/>
        <v>18.128850664581705</v>
      </c>
      <c r="BZ12" s="40">
        <v>18</v>
      </c>
      <c r="CA12" s="42">
        <f t="shared" si="51"/>
        <v>0</v>
      </c>
      <c r="CB12" s="39">
        <f t="shared" si="52"/>
        <v>18.987021110242377</v>
      </c>
      <c r="CC12" s="40">
        <v>21</v>
      </c>
      <c r="CD12" s="42">
        <f t="shared" si="53"/>
        <v>2</v>
      </c>
      <c r="CE12" s="39">
        <f t="shared" si="54"/>
        <v>2.2526974198592651</v>
      </c>
      <c r="CF12" s="40">
        <v>0</v>
      </c>
      <c r="CG12" s="42">
        <f t="shared" si="55"/>
        <v>-2</v>
      </c>
      <c r="CH12" s="39">
        <f t="shared" si="56"/>
        <v>1.5017982799061766</v>
      </c>
      <c r="CI12" s="40">
        <v>0</v>
      </c>
      <c r="CJ12" s="42">
        <f t="shared" si="57"/>
        <v>-2</v>
      </c>
      <c r="CK12" s="46">
        <f t="shared" si="77"/>
        <v>116</v>
      </c>
      <c r="CL12" s="40">
        <f t="shared" si="78"/>
        <v>72</v>
      </c>
      <c r="CM12" s="41">
        <f t="shared" si="79"/>
        <v>0.62068965517241381</v>
      </c>
      <c r="CN12" s="45">
        <f t="shared" si="80"/>
        <v>-44</v>
      </c>
      <c r="CO12" s="39">
        <f t="shared" si="58"/>
        <v>18.075215011727913</v>
      </c>
      <c r="CP12" s="40">
        <v>9</v>
      </c>
      <c r="CQ12" s="42">
        <f t="shared" si="59"/>
        <v>-9</v>
      </c>
      <c r="CR12" s="39">
        <f t="shared" si="60"/>
        <v>18.611571540265832</v>
      </c>
      <c r="CS12" s="40">
        <v>12</v>
      </c>
      <c r="CT12" s="42">
        <f t="shared" si="61"/>
        <v>-7</v>
      </c>
      <c r="CU12" s="39">
        <f t="shared" si="62"/>
        <v>18.182486317435494</v>
      </c>
      <c r="CV12" s="40">
        <v>10</v>
      </c>
      <c r="CW12" s="42">
        <f t="shared" si="63"/>
        <v>-8</v>
      </c>
      <c r="CX12" s="39">
        <f t="shared" si="64"/>
        <v>12.658014073494916</v>
      </c>
      <c r="CY12" s="40">
        <v>7</v>
      </c>
      <c r="CZ12" s="42">
        <f t="shared" si="65"/>
        <v>-6</v>
      </c>
      <c r="DA12" s="39">
        <f t="shared" si="66"/>
        <v>17.538858483189991</v>
      </c>
      <c r="DB12" s="40">
        <v>15</v>
      </c>
      <c r="DC12" s="42">
        <f t="shared" si="67"/>
        <v>-3</v>
      </c>
      <c r="DD12" s="39">
        <f t="shared" si="68"/>
        <v>13.355277560594214</v>
      </c>
      <c r="DE12" s="40">
        <v>13</v>
      </c>
      <c r="DF12" s="42">
        <f t="shared" si="69"/>
        <v>0</v>
      </c>
      <c r="DG12" s="39">
        <f t="shared" si="70"/>
        <v>10.995308835027364</v>
      </c>
      <c r="DH12" s="40">
        <v>6</v>
      </c>
      <c r="DI12" s="42">
        <f t="shared" si="71"/>
        <v>-5</v>
      </c>
      <c r="DJ12" s="39">
        <f t="shared" si="72"/>
        <v>6.1681000781860824</v>
      </c>
      <c r="DK12" s="40">
        <v>6</v>
      </c>
      <c r="DL12" s="42">
        <f t="shared" si="73"/>
        <v>0</v>
      </c>
    </row>
    <row r="13" spans="1:116" ht="15.75" thickBot="1" x14ac:dyDescent="0.3">
      <c r="A13" s="10" t="s">
        <v>127</v>
      </c>
      <c r="B13" s="10" t="s">
        <v>128</v>
      </c>
      <c r="C13" s="34"/>
      <c r="D13" s="35">
        <f t="shared" si="74"/>
        <v>1.8842845973416733E-2</v>
      </c>
      <c r="E13" s="47">
        <v>241</v>
      </c>
      <c r="F13" s="37">
        <f t="shared" si="0"/>
        <v>160</v>
      </c>
      <c r="G13" s="38">
        <f t="shared" si="1"/>
        <v>0.66390041493775931</v>
      </c>
      <c r="H13" s="39">
        <f t="shared" si="75"/>
        <v>54</v>
      </c>
      <c r="I13" s="40">
        <f t="shared" si="2"/>
        <v>41</v>
      </c>
      <c r="J13" s="41">
        <f t="shared" si="3"/>
        <v>0.7592592592592593</v>
      </c>
      <c r="K13" s="42">
        <f t="shared" si="4"/>
        <v>-13</v>
      </c>
      <c r="L13" s="43">
        <f t="shared" si="5"/>
        <v>0</v>
      </c>
      <c r="M13" s="44">
        <v>0</v>
      </c>
      <c r="N13" s="45">
        <f t="shared" si="6"/>
        <v>0</v>
      </c>
      <c r="O13" s="43">
        <f t="shared" si="7"/>
        <v>7</v>
      </c>
      <c r="P13" s="44">
        <v>3</v>
      </c>
      <c r="Q13" s="45">
        <f t="shared" si="8"/>
        <v>-4</v>
      </c>
      <c r="R13" s="43">
        <f t="shared" si="9"/>
        <v>11</v>
      </c>
      <c r="S13" s="44">
        <v>10</v>
      </c>
      <c r="T13" s="45">
        <f t="shared" si="10"/>
        <v>-1</v>
      </c>
      <c r="U13" s="43">
        <f t="shared" si="11"/>
        <v>10</v>
      </c>
      <c r="V13" s="44">
        <v>5</v>
      </c>
      <c r="W13" s="45">
        <f t="shared" si="12"/>
        <v>-5</v>
      </c>
      <c r="X13" s="43">
        <f t="shared" si="13"/>
        <v>12.624706802189211</v>
      </c>
      <c r="Y13" s="44">
        <v>11</v>
      </c>
      <c r="Z13" s="45">
        <f t="shared" si="14"/>
        <v>-2</v>
      </c>
      <c r="AA13" s="43">
        <f t="shared" si="15"/>
        <v>12.097107114933543</v>
      </c>
      <c r="AB13" s="44">
        <v>11</v>
      </c>
      <c r="AC13" s="45">
        <f t="shared" si="16"/>
        <v>-1</v>
      </c>
      <c r="AD13" s="43">
        <f t="shared" si="17"/>
        <v>1.4320562939796717</v>
      </c>
      <c r="AE13" s="44">
        <v>1</v>
      </c>
      <c r="AF13" s="45">
        <f t="shared" si="18"/>
        <v>0</v>
      </c>
      <c r="AG13" s="43">
        <f t="shared" si="19"/>
        <v>0.30148553557466773</v>
      </c>
      <c r="AH13" s="44">
        <v>0</v>
      </c>
      <c r="AI13" s="45">
        <f t="shared" si="20"/>
        <v>0</v>
      </c>
      <c r="AJ13" s="43">
        <f t="shared" si="21"/>
        <v>0.52759968725566853</v>
      </c>
      <c r="AK13" s="44">
        <v>0</v>
      </c>
      <c r="AL13" s="45">
        <f t="shared" si="22"/>
        <v>-1</v>
      </c>
      <c r="AM13" s="46">
        <f t="shared" si="23"/>
        <v>63</v>
      </c>
      <c r="AN13" s="40">
        <f t="shared" si="24"/>
        <v>61</v>
      </c>
      <c r="AO13" s="41">
        <f t="shared" si="25"/>
        <v>0.96825396825396826</v>
      </c>
      <c r="AP13" s="42">
        <f t="shared" si="26"/>
        <v>-2</v>
      </c>
      <c r="AQ13" s="39">
        <f t="shared" si="27"/>
        <v>11.795621579358874</v>
      </c>
      <c r="AR13" s="40">
        <v>11</v>
      </c>
      <c r="AS13" s="42">
        <f t="shared" si="28"/>
        <v>-1</v>
      </c>
      <c r="AT13" s="39">
        <f t="shared" si="29"/>
        <v>12.323221266614544</v>
      </c>
      <c r="AU13" s="40">
        <v>14</v>
      </c>
      <c r="AV13" s="42">
        <f t="shared" si="30"/>
        <v>2</v>
      </c>
      <c r="AW13" s="39">
        <f t="shared" si="31"/>
        <v>12.511649726348711</v>
      </c>
      <c r="AX13" s="40">
        <v>12</v>
      </c>
      <c r="AY13" s="42">
        <f t="shared" si="32"/>
        <v>-1</v>
      </c>
      <c r="AZ13" s="39">
        <f t="shared" si="33"/>
        <v>9.6475371383893673</v>
      </c>
      <c r="BA13" s="40">
        <v>9</v>
      </c>
      <c r="BB13" s="42">
        <f t="shared" si="34"/>
        <v>-1</v>
      </c>
      <c r="BC13" s="39">
        <f t="shared" si="35"/>
        <v>9.1576231430805315</v>
      </c>
      <c r="BD13" s="40">
        <v>5</v>
      </c>
      <c r="BE13" s="42">
        <f t="shared" si="36"/>
        <v>-4</v>
      </c>
      <c r="BF13" s="39">
        <f t="shared" si="37"/>
        <v>5.9166536356528541</v>
      </c>
      <c r="BG13" s="40">
        <v>10</v>
      </c>
      <c r="BH13" s="42">
        <f t="shared" si="38"/>
        <v>4</v>
      </c>
      <c r="BI13" s="39">
        <f t="shared" si="39"/>
        <v>0.67834245504300239</v>
      </c>
      <c r="BJ13" s="40">
        <v>0</v>
      </c>
      <c r="BK13" s="42">
        <f t="shared" si="40"/>
        <v>-1</v>
      </c>
      <c r="BL13" s="39">
        <f t="shared" si="41"/>
        <v>0</v>
      </c>
      <c r="BM13" s="40">
        <v>0</v>
      </c>
      <c r="BN13" s="42">
        <f t="shared" si="42"/>
        <v>0</v>
      </c>
      <c r="BO13" s="46">
        <f t="shared" si="76"/>
        <v>49</v>
      </c>
      <c r="BP13" s="40">
        <f t="shared" si="43"/>
        <v>45</v>
      </c>
      <c r="BQ13" s="41">
        <f t="shared" si="44"/>
        <v>0.91836734693877553</v>
      </c>
      <c r="BR13" s="42">
        <f t="shared" si="45"/>
        <v>-4</v>
      </c>
      <c r="BS13" s="39">
        <f t="shared" si="46"/>
        <v>7.9893666927286944</v>
      </c>
      <c r="BT13" s="40">
        <v>11</v>
      </c>
      <c r="BU13" s="42">
        <f t="shared" si="47"/>
        <v>3</v>
      </c>
      <c r="BV13" s="39">
        <f t="shared" si="48"/>
        <v>12.059421422986709</v>
      </c>
      <c r="BW13" s="40">
        <v>11</v>
      </c>
      <c r="BX13" s="42">
        <f t="shared" si="49"/>
        <v>-1</v>
      </c>
      <c r="BY13" s="39">
        <f t="shared" si="50"/>
        <v>12.737763878029712</v>
      </c>
      <c r="BZ13" s="40">
        <v>7</v>
      </c>
      <c r="CA13" s="42">
        <f t="shared" si="51"/>
        <v>-6</v>
      </c>
      <c r="CB13" s="39">
        <f t="shared" si="52"/>
        <v>13.340734949179048</v>
      </c>
      <c r="CC13" s="40">
        <v>9</v>
      </c>
      <c r="CD13" s="42">
        <f t="shared" si="53"/>
        <v>-4</v>
      </c>
      <c r="CE13" s="39">
        <f t="shared" si="54"/>
        <v>1.5827990617670056</v>
      </c>
      <c r="CF13" s="40">
        <v>4</v>
      </c>
      <c r="CG13" s="42">
        <f t="shared" si="55"/>
        <v>2</v>
      </c>
      <c r="CH13" s="39">
        <f t="shared" si="56"/>
        <v>1.0551993745113371</v>
      </c>
      <c r="CI13" s="40">
        <v>3</v>
      </c>
      <c r="CJ13" s="42">
        <f t="shared" si="57"/>
        <v>2</v>
      </c>
      <c r="CK13" s="46">
        <f t="shared" si="77"/>
        <v>82</v>
      </c>
      <c r="CL13" s="40">
        <f t="shared" si="78"/>
        <v>13</v>
      </c>
      <c r="CM13" s="41">
        <f t="shared" si="79"/>
        <v>0.15853658536585366</v>
      </c>
      <c r="CN13" s="45">
        <f t="shared" si="80"/>
        <v>-69</v>
      </c>
      <c r="CO13" s="39">
        <f t="shared" si="58"/>
        <v>12.700078186082878</v>
      </c>
      <c r="CP13" s="40">
        <v>2</v>
      </c>
      <c r="CQ13" s="42">
        <f t="shared" si="59"/>
        <v>-11</v>
      </c>
      <c r="CR13" s="39">
        <f t="shared" si="60"/>
        <v>13.076935105551213</v>
      </c>
      <c r="CS13" s="40">
        <v>3</v>
      </c>
      <c r="CT13" s="42">
        <f t="shared" si="61"/>
        <v>-10</v>
      </c>
      <c r="CU13" s="39">
        <f t="shared" si="62"/>
        <v>12.775449569976544</v>
      </c>
      <c r="CV13" s="40">
        <v>0</v>
      </c>
      <c r="CW13" s="42">
        <f t="shared" si="63"/>
        <v>-13</v>
      </c>
      <c r="CX13" s="39">
        <f t="shared" si="64"/>
        <v>8.8938232994526984</v>
      </c>
      <c r="CY13" s="40">
        <v>2</v>
      </c>
      <c r="CZ13" s="42">
        <f t="shared" si="65"/>
        <v>-7</v>
      </c>
      <c r="DA13" s="39">
        <f t="shared" si="66"/>
        <v>12.323221266614544</v>
      </c>
      <c r="DB13" s="40">
        <v>1</v>
      </c>
      <c r="DC13" s="42">
        <f t="shared" si="67"/>
        <v>-11</v>
      </c>
      <c r="DD13" s="39">
        <f t="shared" si="68"/>
        <v>9.3837372947615325</v>
      </c>
      <c r="DE13" s="40">
        <v>0</v>
      </c>
      <c r="DF13" s="42">
        <f t="shared" si="69"/>
        <v>-9</v>
      </c>
      <c r="DG13" s="39">
        <f t="shared" si="70"/>
        <v>7.7255668491008604</v>
      </c>
      <c r="DH13" s="40">
        <v>5</v>
      </c>
      <c r="DI13" s="42">
        <f t="shared" si="71"/>
        <v>-3</v>
      </c>
      <c r="DJ13" s="39">
        <f t="shared" si="72"/>
        <v>4.3338545738858487</v>
      </c>
      <c r="DK13" s="40">
        <v>0</v>
      </c>
      <c r="DL13" s="42">
        <f t="shared" si="73"/>
        <v>-4</v>
      </c>
    </row>
    <row r="14" spans="1:116" ht="15.75" thickBot="1" x14ac:dyDescent="0.3">
      <c r="A14" s="11" t="s">
        <v>129</v>
      </c>
      <c r="B14" s="11" t="s">
        <v>130</v>
      </c>
      <c r="C14" s="34"/>
      <c r="D14" s="35">
        <f t="shared" si="74"/>
        <v>3.9093041438623922E-3</v>
      </c>
      <c r="E14" s="47">
        <v>50</v>
      </c>
      <c r="F14" s="37">
        <f t="shared" si="0"/>
        <v>27</v>
      </c>
      <c r="G14" s="38">
        <f t="shared" si="1"/>
        <v>0.54</v>
      </c>
      <c r="H14" s="39">
        <f t="shared" si="75"/>
        <v>12</v>
      </c>
      <c r="I14" s="40">
        <f t="shared" si="2"/>
        <v>6</v>
      </c>
      <c r="J14" s="41">
        <f t="shared" si="3"/>
        <v>0.5</v>
      </c>
      <c r="K14" s="42">
        <f t="shared" si="4"/>
        <v>-6</v>
      </c>
      <c r="L14" s="43">
        <f t="shared" si="5"/>
        <v>0</v>
      </c>
      <c r="M14" s="44">
        <v>0</v>
      </c>
      <c r="N14" s="45">
        <f t="shared" si="6"/>
        <v>0</v>
      </c>
      <c r="O14" s="43">
        <f t="shared" si="7"/>
        <v>2</v>
      </c>
      <c r="P14" s="44">
        <v>2</v>
      </c>
      <c r="Q14" s="45">
        <f t="shared" si="8"/>
        <v>0</v>
      </c>
      <c r="R14" s="43">
        <f t="shared" si="9"/>
        <v>3</v>
      </c>
      <c r="S14" s="44">
        <v>1</v>
      </c>
      <c r="T14" s="45">
        <f t="shared" si="10"/>
        <v>-2</v>
      </c>
      <c r="U14" s="43">
        <f t="shared" si="11"/>
        <v>3</v>
      </c>
      <c r="V14" s="44">
        <v>1</v>
      </c>
      <c r="W14" s="45">
        <f t="shared" si="12"/>
        <v>-2</v>
      </c>
      <c r="X14" s="43">
        <f t="shared" si="13"/>
        <v>2.6192337763878029</v>
      </c>
      <c r="Y14" s="44">
        <v>2</v>
      </c>
      <c r="Z14" s="45">
        <f t="shared" si="14"/>
        <v>-1</v>
      </c>
      <c r="AA14" s="43">
        <f t="shared" si="15"/>
        <v>2.5097732603596556</v>
      </c>
      <c r="AB14" s="44">
        <v>0</v>
      </c>
      <c r="AC14" s="45">
        <f t="shared" si="16"/>
        <v>-3</v>
      </c>
      <c r="AD14" s="43">
        <f t="shared" si="17"/>
        <v>0.2971071149335418</v>
      </c>
      <c r="AE14" s="44">
        <v>0</v>
      </c>
      <c r="AF14" s="45">
        <f t="shared" si="18"/>
        <v>0</v>
      </c>
      <c r="AG14" s="43">
        <f t="shared" si="19"/>
        <v>6.2548866301798275E-2</v>
      </c>
      <c r="AH14" s="44">
        <v>0</v>
      </c>
      <c r="AI14" s="45">
        <f t="shared" si="20"/>
        <v>0</v>
      </c>
      <c r="AJ14" s="43">
        <f t="shared" si="21"/>
        <v>0.10946051602814698</v>
      </c>
      <c r="AK14" s="44">
        <v>0</v>
      </c>
      <c r="AL14" s="45">
        <f t="shared" si="22"/>
        <v>0</v>
      </c>
      <c r="AM14" s="46">
        <f t="shared" si="23"/>
        <v>13</v>
      </c>
      <c r="AN14" s="40">
        <f t="shared" si="24"/>
        <v>9</v>
      </c>
      <c r="AO14" s="41">
        <f t="shared" si="25"/>
        <v>0.69230769230769229</v>
      </c>
      <c r="AP14" s="42">
        <f t="shared" si="26"/>
        <v>-4</v>
      </c>
      <c r="AQ14" s="39">
        <f t="shared" si="27"/>
        <v>2.4472243940578577</v>
      </c>
      <c r="AR14" s="40">
        <v>2</v>
      </c>
      <c r="AS14" s="42">
        <f t="shared" si="28"/>
        <v>0</v>
      </c>
      <c r="AT14" s="39">
        <f t="shared" si="29"/>
        <v>2.5566849100860045</v>
      </c>
      <c r="AU14" s="40">
        <v>2</v>
      </c>
      <c r="AV14" s="42">
        <f t="shared" si="30"/>
        <v>-1</v>
      </c>
      <c r="AW14" s="39">
        <f t="shared" si="31"/>
        <v>2.5957779515246284</v>
      </c>
      <c r="AX14" s="40">
        <v>1</v>
      </c>
      <c r="AY14" s="42">
        <f t="shared" si="32"/>
        <v>-2</v>
      </c>
      <c r="AZ14" s="39">
        <f t="shared" si="33"/>
        <v>2.0015637216575448</v>
      </c>
      <c r="BA14" s="40">
        <v>0</v>
      </c>
      <c r="BB14" s="42">
        <f t="shared" si="34"/>
        <v>-2</v>
      </c>
      <c r="BC14" s="39">
        <f t="shared" si="35"/>
        <v>1.8999218139171226</v>
      </c>
      <c r="BD14" s="40">
        <v>3</v>
      </c>
      <c r="BE14" s="42">
        <f t="shared" si="36"/>
        <v>1</v>
      </c>
      <c r="BF14" s="39">
        <f t="shared" si="37"/>
        <v>1.2275215011727911</v>
      </c>
      <c r="BG14" s="40">
        <v>1</v>
      </c>
      <c r="BH14" s="42">
        <f t="shared" si="38"/>
        <v>0</v>
      </c>
      <c r="BI14" s="39">
        <f t="shared" si="39"/>
        <v>0.14073494917904611</v>
      </c>
      <c r="BJ14" s="40">
        <v>0</v>
      </c>
      <c r="BK14" s="42">
        <f t="shared" si="40"/>
        <v>0</v>
      </c>
      <c r="BL14" s="39">
        <f t="shared" si="41"/>
        <v>0</v>
      </c>
      <c r="BM14" s="40">
        <v>0</v>
      </c>
      <c r="BN14" s="42">
        <f t="shared" si="42"/>
        <v>0</v>
      </c>
      <c r="BO14" s="46">
        <f t="shared" si="76"/>
        <v>11</v>
      </c>
      <c r="BP14" s="40">
        <f t="shared" si="43"/>
        <v>9</v>
      </c>
      <c r="BQ14" s="41">
        <f t="shared" si="44"/>
        <v>0.81818181818181823</v>
      </c>
      <c r="BR14" s="42">
        <f t="shared" si="45"/>
        <v>-2</v>
      </c>
      <c r="BS14" s="39">
        <f t="shared" si="46"/>
        <v>1.6575449569976544</v>
      </c>
      <c r="BT14" s="40">
        <v>2</v>
      </c>
      <c r="BU14" s="42">
        <f t="shared" si="47"/>
        <v>0</v>
      </c>
      <c r="BV14" s="39">
        <f t="shared" si="48"/>
        <v>2.5019546520719311</v>
      </c>
      <c r="BW14" s="40">
        <v>2</v>
      </c>
      <c r="BX14" s="42">
        <f t="shared" si="49"/>
        <v>-1</v>
      </c>
      <c r="BY14" s="39">
        <f t="shared" si="50"/>
        <v>2.6426896012509773</v>
      </c>
      <c r="BZ14" s="40">
        <v>2</v>
      </c>
      <c r="CA14" s="42">
        <f t="shared" si="51"/>
        <v>-1</v>
      </c>
      <c r="CB14" s="39">
        <f t="shared" si="52"/>
        <v>2.7677873338545735</v>
      </c>
      <c r="CC14" s="40">
        <v>3</v>
      </c>
      <c r="CD14" s="42">
        <f t="shared" si="53"/>
        <v>0</v>
      </c>
      <c r="CE14" s="39">
        <f t="shared" si="54"/>
        <v>0.32838154808444092</v>
      </c>
      <c r="CF14" s="40">
        <v>0</v>
      </c>
      <c r="CG14" s="42">
        <f t="shared" si="55"/>
        <v>0</v>
      </c>
      <c r="CH14" s="39">
        <f t="shared" si="56"/>
        <v>0.21892103205629396</v>
      </c>
      <c r="CI14" s="40">
        <v>0</v>
      </c>
      <c r="CJ14" s="42">
        <f t="shared" si="57"/>
        <v>0</v>
      </c>
      <c r="CK14" s="46">
        <f t="shared" si="77"/>
        <v>17</v>
      </c>
      <c r="CL14" s="40">
        <f t="shared" si="78"/>
        <v>3</v>
      </c>
      <c r="CM14" s="41">
        <f t="shared" si="79"/>
        <v>0.17647058823529413</v>
      </c>
      <c r="CN14" s="45">
        <f t="shared" si="80"/>
        <v>-14</v>
      </c>
      <c r="CO14" s="39">
        <f t="shared" si="58"/>
        <v>2.6348709929632523</v>
      </c>
      <c r="CP14" s="40">
        <v>1</v>
      </c>
      <c r="CQ14" s="42">
        <f t="shared" si="59"/>
        <v>-2</v>
      </c>
      <c r="CR14" s="39">
        <f t="shared" si="60"/>
        <v>2.7130570758405002</v>
      </c>
      <c r="CS14" s="40">
        <v>0</v>
      </c>
      <c r="CT14" s="42">
        <f t="shared" si="61"/>
        <v>-3</v>
      </c>
      <c r="CU14" s="39">
        <f t="shared" si="62"/>
        <v>2.6505082095387018</v>
      </c>
      <c r="CV14" s="40">
        <v>0</v>
      </c>
      <c r="CW14" s="42">
        <f t="shared" si="63"/>
        <v>-3</v>
      </c>
      <c r="CX14" s="39">
        <f t="shared" si="64"/>
        <v>1.8451915559030492</v>
      </c>
      <c r="CY14" s="40">
        <v>0</v>
      </c>
      <c r="CZ14" s="42">
        <f t="shared" si="65"/>
        <v>-2</v>
      </c>
      <c r="DA14" s="39">
        <f t="shared" si="66"/>
        <v>2.5566849100860045</v>
      </c>
      <c r="DB14" s="40">
        <v>1</v>
      </c>
      <c r="DC14" s="42">
        <f t="shared" si="67"/>
        <v>-2</v>
      </c>
      <c r="DD14" s="39">
        <f t="shared" si="68"/>
        <v>1.9468334636434714</v>
      </c>
      <c r="DE14" s="40">
        <v>0</v>
      </c>
      <c r="DF14" s="42">
        <f t="shared" si="69"/>
        <v>-2</v>
      </c>
      <c r="DG14" s="39">
        <f t="shared" si="70"/>
        <v>1.6028146989835808</v>
      </c>
      <c r="DH14" s="40">
        <v>1</v>
      </c>
      <c r="DI14" s="42">
        <f t="shared" si="71"/>
        <v>-1</v>
      </c>
      <c r="DJ14" s="39">
        <f t="shared" si="72"/>
        <v>0.89913995308835026</v>
      </c>
      <c r="DK14" s="40">
        <v>1</v>
      </c>
      <c r="DL14" s="42">
        <f t="shared" si="73"/>
        <v>0</v>
      </c>
    </row>
    <row r="15" spans="1:116" ht="15.75" thickBot="1" x14ac:dyDescent="0.3">
      <c r="A15" s="10" t="s">
        <v>131</v>
      </c>
      <c r="B15" s="10" t="s">
        <v>132</v>
      </c>
      <c r="C15" s="34"/>
      <c r="D15" s="35">
        <f t="shared" si="74"/>
        <v>3.3620015637216574E-2</v>
      </c>
      <c r="E15" s="47">
        <v>430</v>
      </c>
      <c r="F15" s="37">
        <f t="shared" si="0"/>
        <v>362</v>
      </c>
      <c r="G15" s="38">
        <f t="shared" si="1"/>
        <v>0.8418604651162791</v>
      </c>
      <c r="H15" s="39">
        <f t="shared" si="75"/>
        <v>96</v>
      </c>
      <c r="I15" s="40">
        <f t="shared" si="2"/>
        <v>81</v>
      </c>
      <c r="J15" s="41">
        <f t="shared" si="3"/>
        <v>0.84375</v>
      </c>
      <c r="K15" s="42">
        <f t="shared" si="4"/>
        <v>-15</v>
      </c>
      <c r="L15" s="43">
        <f t="shared" si="5"/>
        <v>0</v>
      </c>
      <c r="M15" s="44">
        <v>0</v>
      </c>
      <c r="N15" s="45">
        <f t="shared" si="6"/>
        <v>0</v>
      </c>
      <c r="O15" s="43">
        <f t="shared" si="7"/>
        <v>13</v>
      </c>
      <c r="P15" s="44">
        <v>8</v>
      </c>
      <c r="Q15" s="45">
        <f t="shared" si="8"/>
        <v>-5</v>
      </c>
      <c r="R15" s="43">
        <f t="shared" si="9"/>
        <v>18</v>
      </c>
      <c r="S15" s="44">
        <v>11</v>
      </c>
      <c r="T15" s="45">
        <f t="shared" si="10"/>
        <v>-7</v>
      </c>
      <c r="U15" s="43">
        <f t="shared" si="11"/>
        <v>18</v>
      </c>
      <c r="V15" s="44">
        <v>15</v>
      </c>
      <c r="W15" s="45">
        <f t="shared" si="12"/>
        <v>-3</v>
      </c>
      <c r="X15" s="43">
        <f t="shared" si="13"/>
        <v>22.525410476935104</v>
      </c>
      <c r="Y15" s="44">
        <v>22</v>
      </c>
      <c r="Z15" s="45">
        <f t="shared" si="14"/>
        <v>-1</v>
      </c>
      <c r="AA15" s="43">
        <f t="shared" si="15"/>
        <v>21.584050039093039</v>
      </c>
      <c r="AB15" s="44">
        <v>24</v>
      </c>
      <c r="AC15" s="45">
        <f t="shared" si="16"/>
        <v>2</v>
      </c>
      <c r="AD15" s="43">
        <f t="shared" si="17"/>
        <v>2.5551211884284597</v>
      </c>
      <c r="AE15" s="44">
        <v>1</v>
      </c>
      <c r="AF15" s="45">
        <f t="shared" si="18"/>
        <v>-2</v>
      </c>
      <c r="AG15" s="43">
        <f t="shared" si="19"/>
        <v>0.53792025019546519</v>
      </c>
      <c r="AH15" s="44">
        <v>0</v>
      </c>
      <c r="AI15" s="45">
        <f t="shared" si="20"/>
        <v>-1</v>
      </c>
      <c r="AJ15" s="43">
        <f t="shared" si="21"/>
        <v>0.94136043784206413</v>
      </c>
      <c r="AK15" s="44">
        <v>0</v>
      </c>
      <c r="AL15" s="45">
        <f t="shared" si="22"/>
        <v>-1</v>
      </c>
      <c r="AM15" s="46">
        <f t="shared" si="23"/>
        <v>111</v>
      </c>
      <c r="AN15" s="40">
        <f t="shared" si="24"/>
        <v>102</v>
      </c>
      <c r="AO15" s="41">
        <f t="shared" si="25"/>
        <v>0.91891891891891897</v>
      </c>
      <c r="AP15" s="42">
        <f t="shared" si="26"/>
        <v>-9</v>
      </c>
      <c r="AQ15" s="39">
        <f t="shared" si="27"/>
        <v>21.046129788897577</v>
      </c>
      <c r="AR15" s="40">
        <v>18</v>
      </c>
      <c r="AS15" s="42">
        <f t="shared" si="28"/>
        <v>-3</v>
      </c>
      <c r="AT15" s="39">
        <f t="shared" si="29"/>
        <v>21.987490226739638</v>
      </c>
      <c r="AU15" s="40">
        <v>19</v>
      </c>
      <c r="AV15" s="42">
        <f t="shared" si="30"/>
        <v>-3</v>
      </c>
      <c r="AW15" s="39">
        <f t="shared" si="31"/>
        <v>22.323690383111806</v>
      </c>
      <c r="AX15" s="40">
        <v>20</v>
      </c>
      <c r="AY15" s="42">
        <f t="shared" si="32"/>
        <v>-2</v>
      </c>
      <c r="AZ15" s="39">
        <f t="shared" si="33"/>
        <v>17.213448006254886</v>
      </c>
      <c r="BA15" s="40">
        <v>17</v>
      </c>
      <c r="BB15" s="42">
        <f t="shared" si="34"/>
        <v>0</v>
      </c>
      <c r="BC15" s="39">
        <f t="shared" si="35"/>
        <v>16.339327599687255</v>
      </c>
      <c r="BD15" s="40">
        <v>19</v>
      </c>
      <c r="BE15" s="42">
        <f t="shared" si="36"/>
        <v>3</v>
      </c>
      <c r="BF15" s="39">
        <f t="shared" si="37"/>
        <v>10.556684910086004</v>
      </c>
      <c r="BG15" s="40">
        <v>9</v>
      </c>
      <c r="BH15" s="42">
        <f t="shared" si="38"/>
        <v>-2</v>
      </c>
      <c r="BI15" s="39">
        <f t="shared" si="39"/>
        <v>1.2103205629397966</v>
      </c>
      <c r="BJ15" s="40">
        <v>0</v>
      </c>
      <c r="BK15" s="42">
        <f t="shared" si="40"/>
        <v>-1</v>
      </c>
      <c r="BL15" s="39">
        <f t="shared" si="41"/>
        <v>0</v>
      </c>
      <c r="BM15" s="40">
        <v>0</v>
      </c>
      <c r="BN15" s="42">
        <f t="shared" si="42"/>
        <v>0</v>
      </c>
      <c r="BO15" s="46">
        <f t="shared" si="76"/>
        <v>88</v>
      </c>
      <c r="BP15" s="40">
        <f t="shared" si="43"/>
        <v>86</v>
      </c>
      <c r="BQ15" s="41">
        <f t="shared" si="44"/>
        <v>0.97727272727272729</v>
      </c>
      <c r="BR15" s="42">
        <f t="shared" si="45"/>
        <v>-2</v>
      </c>
      <c r="BS15" s="39">
        <f t="shared" si="46"/>
        <v>14.254886630179827</v>
      </c>
      <c r="BT15" s="40">
        <v>15</v>
      </c>
      <c r="BU15" s="42">
        <f t="shared" si="47"/>
        <v>1</v>
      </c>
      <c r="BV15" s="39">
        <f t="shared" si="48"/>
        <v>21.516810007818606</v>
      </c>
      <c r="BW15" s="40">
        <v>19</v>
      </c>
      <c r="BX15" s="42">
        <f t="shared" si="49"/>
        <v>-3</v>
      </c>
      <c r="BY15" s="39">
        <f t="shared" si="50"/>
        <v>22.727130570758405</v>
      </c>
      <c r="BZ15" s="40">
        <v>26</v>
      </c>
      <c r="CA15" s="42">
        <f t="shared" si="51"/>
        <v>3</v>
      </c>
      <c r="CB15" s="39">
        <f t="shared" si="52"/>
        <v>23.802971071149333</v>
      </c>
      <c r="CC15" s="40">
        <v>23</v>
      </c>
      <c r="CD15" s="42">
        <f t="shared" si="53"/>
        <v>-1</v>
      </c>
      <c r="CE15" s="39">
        <f t="shared" si="54"/>
        <v>2.8240813135261922</v>
      </c>
      <c r="CF15" s="40">
        <v>1</v>
      </c>
      <c r="CG15" s="42">
        <f t="shared" si="55"/>
        <v>-2</v>
      </c>
      <c r="CH15" s="39">
        <f t="shared" si="56"/>
        <v>1.8827208756841283</v>
      </c>
      <c r="CI15" s="40">
        <v>2</v>
      </c>
      <c r="CJ15" s="42">
        <f t="shared" si="57"/>
        <v>0</v>
      </c>
      <c r="CK15" s="46">
        <f t="shared" si="77"/>
        <v>145</v>
      </c>
      <c r="CL15" s="40">
        <f t="shared" si="78"/>
        <v>93</v>
      </c>
      <c r="CM15" s="41">
        <f t="shared" si="79"/>
        <v>0.64137931034482754</v>
      </c>
      <c r="CN15" s="45">
        <f t="shared" si="80"/>
        <v>-52</v>
      </c>
      <c r="CO15" s="39">
        <f t="shared" si="58"/>
        <v>22.659890539483971</v>
      </c>
      <c r="CP15" s="40">
        <v>14</v>
      </c>
      <c r="CQ15" s="42">
        <f t="shared" si="59"/>
        <v>-9</v>
      </c>
      <c r="CR15" s="39">
        <f t="shared" si="60"/>
        <v>23.332290852228301</v>
      </c>
      <c r="CS15" s="40">
        <v>14</v>
      </c>
      <c r="CT15" s="42">
        <f t="shared" si="61"/>
        <v>-9</v>
      </c>
      <c r="CU15" s="39">
        <f t="shared" si="62"/>
        <v>22.794370602032838</v>
      </c>
      <c r="CV15" s="40">
        <v>17</v>
      </c>
      <c r="CW15" s="42">
        <f t="shared" si="63"/>
        <v>-6</v>
      </c>
      <c r="CX15" s="39">
        <f t="shared" si="64"/>
        <v>15.868647380766223</v>
      </c>
      <c r="CY15" s="40">
        <v>14</v>
      </c>
      <c r="CZ15" s="42">
        <f t="shared" si="65"/>
        <v>-2</v>
      </c>
      <c r="DA15" s="39">
        <f t="shared" si="66"/>
        <v>21.987490226739638</v>
      </c>
      <c r="DB15" s="40">
        <v>11</v>
      </c>
      <c r="DC15" s="42">
        <f t="shared" si="67"/>
        <v>-11</v>
      </c>
      <c r="DD15" s="39">
        <f t="shared" si="68"/>
        <v>16.742767787333854</v>
      </c>
      <c r="DE15" s="40">
        <v>5</v>
      </c>
      <c r="DF15" s="42">
        <f t="shared" si="69"/>
        <v>-12</v>
      </c>
      <c r="DG15" s="39">
        <f t="shared" si="70"/>
        <v>13.784206411258795</v>
      </c>
      <c r="DH15" s="40">
        <v>18</v>
      </c>
      <c r="DI15" s="42">
        <f t="shared" si="71"/>
        <v>4</v>
      </c>
      <c r="DJ15" s="39">
        <f t="shared" si="72"/>
        <v>7.7326035965598123</v>
      </c>
      <c r="DK15" s="40">
        <v>0</v>
      </c>
      <c r="DL15" s="42">
        <f t="shared" si="73"/>
        <v>-8</v>
      </c>
    </row>
    <row r="16" spans="1:116" ht="15.75" hidden="1" thickBot="1" x14ac:dyDescent="0.3">
      <c r="A16" s="11" t="s">
        <v>133</v>
      </c>
      <c r="B16" s="11" t="s">
        <v>134</v>
      </c>
      <c r="C16" s="34"/>
      <c r="D16" s="35">
        <f t="shared" si="74"/>
        <v>0</v>
      </c>
      <c r="E16" s="47">
        <v>0</v>
      </c>
      <c r="F16" s="37">
        <f t="shared" si="0"/>
        <v>0</v>
      </c>
      <c r="G16" s="38">
        <f t="shared" si="1"/>
        <v>0</v>
      </c>
      <c r="H16" s="39">
        <f t="shared" si="75"/>
        <v>0</v>
      </c>
      <c r="I16" s="40">
        <f t="shared" si="2"/>
        <v>0</v>
      </c>
      <c r="J16" s="41">
        <f t="shared" si="3"/>
        <v>0</v>
      </c>
      <c r="K16" s="42">
        <f t="shared" si="4"/>
        <v>0</v>
      </c>
      <c r="L16" s="43">
        <f t="shared" si="5"/>
        <v>0</v>
      </c>
      <c r="M16" s="44">
        <v>0</v>
      </c>
      <c r="N16" s="45">
        <f t="shared" si="6"/>
        <v>0</v>
      </c>
      <c r="O16" s="43">
        <f t="shared" si="7"/>
        <v>0</v>
      </c>
      <c r="P16" s="44">
        <v>0</v>
      </c>
      <c r="Q16" s="45">
        <f t="shared" si="8"/>
        <v>0</v>
      </c>
      <c r="R16" s="43">
        <f t="shared" si="9"/>
        <v>0</v>
      </c>
      <c r="S16" s="44">
        <v>0</v>
      </c>
      <c r="T16" s="45">
        <f t="shared" si="10"/>
        <v>0</v>
      </c>
      <c r="U16" s="43">
        <f t="shared" si="11"/>
        <v>0</v>
      </c>
      <c r="V16" s="44">
        <v>0</v>
      </c>
      <c r="W16" s="45">
        <f t="shared" si="12"/>
        <v>0</v>
      </c>
      <c r="X16" s="43">
        <f t="shared" si="13"/>
        <v>0</v>
      </c>
      <c r="Y16" s="44">
        <v>0</v>
      </c>
      <c r="Z16" s="45">
        <f t="shared" si="14"/>
        <v>0</v>
      </c>
      <c r="AA16" s="43">
        <f t="shared" si="15"/>
        <v>0</v>
      </c>
      <c r="AB16" s="44">
        <v>0</v>
      </c>
      <c r="AC16" s="45">
        <f t="shared" si="16"/>
        <v>0</v>
      </c>
      <c r="AD16" s="43">
        <f t="shared" si="17"/>
        <v>0</v>
      </c>
      <c r="AE16" s="44">
        <v>0</v>
      </c>
      <c r="AF16" s="45">
        <f t="shared" si="18"/>
        <v>0</v>
      </c>
      <c r="AG16" s="43">
        <f t="shared" si="19"/>
        <v>0</v>
      </c>
      <c r="AH16" s="44">
        <v>0</v>
      </c>
      <c r="AI16" s="45">
        <f t="shared" si="20"/>
        <v>0</v>
      </c>
      <c r="AJ16" s="43">
        <f t="shared" si="21"/>
        <v>0</v>
      </c>
      <c r="AK16" s="44">
        <v>0</v>
      </c>
      <c r="AL16" s="45">
        <f t="shared" si="22"/>
        <v>0</v>
      </c>
      <c r="AM16" s="46">
        <f t="shared" si="23"/>
        <v>0</v>
      </c>
      <c r="AN16" s="40">
        <f t="shared" si="24"/>
        <v>0</v>
      </c>
      <c r="AO16" s="41">
        <f t="shared" si="25"/>
        <v>0</v>
      </c>
      <c r="AP16" s="42">
        <f t="shared" si="26"/>
        <v>0</v>
      </c>
      <c r="AQ16" s="39">
        <f t="shared" si="27"/>
        <v>0</v>
      </c>
      <c r="AR16" s="40">
        <v>0</v>
      </c>
      <c r="AS16" s="42">
        <f t="shared" si="28"/>
        <v>0</v>
      </c>
      <c r="AT16" s="39">
        <f t="shared" si="29"/>
        <v>0</v>
      </c>
      <c r="AU16" s="40">
        <v>0</v>
      </c>
      <c r="AV16" s="42">
        <f t="shared" si="30"/>
        <v>0</v>
      </c>
      <c r="AW16" s="39">
        <f t="shared" si="31"/>
        <v>0</v>
      </c>
      <c r="AX16" s="40">
        <v>0</v>
      </c>
      <c r="AY16" s="42">
        <f t="shared" si="32"/>
        <v>0</v>
      </c>
      <c r="AZ16" s="39">
        <f t="shared" si="33"/>
        <v>0</v>
      </c>
      <c r="BA16" s="40">
        <v>0</v>
      </c>
      <c r="BB16" s="42">
        <f t="shared" si="34"/>
        <v>0</v>
      </c>
      <c r="BC16" s="39">
        <f t="shared" si="35"/>
        <v>0</v>
      </c>
      <c r="BD16" s="40">
        <v>0</v>
      </c>
      <c r="BE16" s="42">
        <f t="shared" si="36"/>
        <v>0</v>
      </c>
      <c r="BF16" s="39">
        <f t="shared" si="37"/>
        <v>0</v>
      </c>
      <c r="BG16" s="40">
        <v>0</v>
      </c>
      <c r="BH16" s="42">
        <f t="shared" si="38"/>
        <v>0</v>
      </c>
      <c r="BI16" s="39">
        <f t="shared" si="39"/>
        <v>0</v>
      </c>
      <c r="BJ16" s="40">
        <v>0</v>
      </c>
      <c r="BK16" s="42">
        <f t="shared" si="40"/>
        <v>0</v>
      </c>
      <c r="BL16" s="39">
        <f t="shared" si="41"/>
        <v>0</v>
      </c>
      <c r="BM16" s="40">
        <v>0</v>
      </c>
      <c r="BN16" s="42">
        <f t="shared" si="42"/>
        <v>0</v>
      </c>
      <c r="BO16" s="46">
        <f t="shared" si="76"/>
        <v>0</v>
      </c>
      <c r="BP16" s="40">
        <f t="shared" si="43"/>
        <v>0</v>
      </c>
      <c r="BQ16" s="41">
        <f t="shared" si="44"/>
        <v>0</v>
      </c>
      <c r="BR16" s="42">
        <f t="shared" si="45"/>
        <v>0</v>
      </c>
      <c r="BS16" s="39">
        <f t="shared" si="46"/>
        <v>0</v>
      </c>
      <c r="BT16" s="40">
        <v>0</v>
      </c>
      <c r="BU16" s="42">
        <f t="shared" si="47"/>
        <v>0</v>
      </c>
      <c r="BV16" s="39">
        <f t="shared" si="48"/>
        <v>0</v>
      </c>
      <c r="BW16" s="40">
        <v>0</v>
      </c>
      <c r="BX16" s="42">
        <f t="shared" si="49"/>
        <v>0</v>
      </c>
      <c r="BY16" s="39">
        <f t="shared" si="50"/>
        <v>0</v>
      </c>
      <c r="BZ16" s="40">
        <v>0</v>
      </c>
      <c r="CA16" s="42">
        <f t="shared" si="51"/>
        <v>0</v>
      </c>
      <c r="CB16" s="39">
        <f t="shared" si="52"/>
        <v>0</v>
      </c>
      <c r="CC16" s="40">
        <v>0</v>
      </c>
      <c r="CD16" s="42">
        <f t="shared" si="53"/>
        <v>0</v>
      </c>
      <c r="CE16" s="39">
        <f t="shared" si="54"/>
        <v>0</v>
      </c>
      <c r="CF16" s="40">
        <v>0</v>
      </c>
      <c r="CG16" s="42">
        <f t="shared" si="55"/>
        <v>0</v>
      </c>
      <c r="CH16" s="39">
        <f t="shared" si="56"/>
        <v>0</v>
      </c>
      <c r="CI16" s="40">
        <v>0</v>
      </c>
      <c r="CJ16" s="42">
        <f t="shared" si="57"/>
        <v>0</v>
      </c>
      <c r="CK16" s="46">
        <f t="shared" si="77"/>
        <v>0</v>
      </c>
      <c r="CL16" s="40">
        <f t="shared" si="78"/>
        <v>0</v>
      </c>
      <c r="CM16" s="41">
        <f t="shared" si="79"/>
        <v>0</v>
      </c>
      <c r="CN16" s="45">
        <f t="shared" si="80"/>
        <v>0</v>
      </c>
      <c r="CO16" s="39">
        <f t="shared" si="58"/>
        <v>0</v>
      </c>
      <c r="CP16" s="40">
        <v>0</v>
      </c>
      <c r="CQ16" s="42">
        <f t="shared" si="59"/>
        <v>0</v>
      </c>
      <c r="CR16" s="39">
        <f t="shared" si="60"/>
        <v>0</v>
      </c>
      <c r="CS16" s="40">
        <v>0</v>
      </c>
      <c r="CT16" s="42">
        <f t="shared" si="61"/>
        <v>0</v>
      </c>
      <c r="CU16" s="39">
        <f t="shared" si="62"/>
        <v>0</v>
      </c>
      <c r="CV16" s="40">
        <v>0</v>
      </c>
      <c r="CW16" s="42">
        <f t="shared" si="63"/>
        <v>0</v>
      </c>
      <c r="CX16" s="39">
        <f t="shared" si="64"/>
        <v>0</v>
      </c>
      <c r="CY16" s="40">
        <v>0</v>
      </c>
      <c r="CZ16" s="42">
        <f t="shared" si="65"/>
        <v>0</v>
      </c>
      <c r="DA16" s="39">
        <f t="shared" si="66"/>
        <v>0</v>
      </c>
      <c r="DB16" s="40">
        <v>0</v>
      </c>
      <c r="DC16" s="42">
        <f t="shared" si="67"/>
        <v>0</v>
      </c>
      <c r="DD16" s="39">
        <f t="shared" si="68"/>
        <v>0</v>
      </c>
      <c r="DE16" s="40">
        <v>0</v>
      </c>
      <c r="DF16" s="42">
        <f t="shared" si="69"/>
        <v>0</v>
      </c>
      <c r="DG16" s="39">
        <f t="shared" si="70"/>
        <v>0</v>
      </c>
      <c r="DH16" s="40">
        <v>0</v>
      </c>
      <c r="DI16" s="42">
        <f t="shared" si="71"/>
        <v>0</v>
      </c>
      <c r="DJ16" s="39">
        <f t="shared" si="72"/>
        <v>0</v>
      </c>
      <c r="DK16" s="40">
        <v>0</v>
      </c>
      <c r="DL16" s="42">
        <f t="shared" si="73"/>
        <v>0</v>
      </c>
    </row>
    <row r="17" spans="1:116" ht="15.75" thickBot="1" x14ac:dyDescent="0.3">
      <c r="A17" s="10" t="s">
        <v>135</v>
      </c>
      <c r="B17" s="10" t="s">
        <v>136</v>
      </c>
      <c r="C17" s="34"/>
      <c r="D17" s="35">
        <f t="shared" si="74"/>
        <v>2.8381548084440971E-2</v>
      </c>
      <c r="E17" s="47">
        <v>363</v>
      </c>
      <c r="F17" s="37">
        <f t="shared" si="0"/>
        <v>311</v>
      </c>
      <c r="G17" s="38">
        <f t="shared" si="1"/>
        <v>0.85674931129476584</v>
      </c>
      <c r="H17" s="39">
        <f t="shared" si="75"/>
        <v>81</v>
      </c>
      <c r="I17" s="40">
        <f t="shared" si="2"/>
        <v>70</v>
      </c>
      <c r="J17" s="41">
        <f t="shared" si="3"/>
        <v>0.86419753086419748</v>
      </c>
      <c r="K17" s="42">
        <f t="shared" si="4"/>
        <v>-11</v>
      </c>
      <c r="L17" s="43">
        <f t="shared" si="5"/>
        <v>0</v>
      </c>
      <c r="M17" s="44">
        <v>0</v>
      </c>
      <c r="N17" s="45">
        <f t="shared" si="6"/>
        <v>0</v>
      </c>
      <c r="O17" s="43">
        <f t="shared" si="7"/>
        <v>11</v>
      </c>
      <c r="P17" s="44">
        <v>9</v>
      </c>
      <c r="Q17" s="45">
        <f t="shared" si="8"/>
        <v>-2</v>
      </c>
      <c r="R17" s="43">
        <f t="shared" si="9"/>
        <v>16</v>
      </c>
      <c r="S17" s="44">
        <v>15</v>
      </c>
      <c r="T17" s="45">
        <f t="shared" si="10"/>
        <v>-1</v>
      </c>
      <c r="U17" s="43">
        <f t="shared" si="11"/>
        <v>15</v>
      </c>
      <c r="V17" s="44">
        <v>10</v>
      </c>
      <c r="W17" s="45">
        <f t="shared" si="12"/>
        <v>-5</v>
      </c>
      <c r="X17" s="43">
        <f t="shared" si="13"/>
        <v>19.015637216575449</v>
      </c>
      <c r="Y17" s="44">
        <v>18</v>
      </c>
      <c r="Z17" s="45">
        <f t="shared" si="14"/>
        <v>-1</v>
      </c>
      <c r="AA17" s="43">
        <f t="shared" si="15"/>
        <v>18.220953870211105</v>
      </c>
      <c r="AB17" s="44">
        <v>16</v>
      </c>
      <c r="AC17" s="45">
        <f t="shared" si="16"/>
        <v>-2</v>
      </c>
      <c r="AD17" s="43">
        <f t="shared" si="17"/>
        <v>2.156997654417514</v>
      </c>
      <c r="AE17" s="44">
        <v>2</v>
      </c>
      <c r="AF17" s="45">
        <f t="shared" si="18"/>
        <v>0</v>
      </c>
      <c r="AG17" s="43">
        <f t="shared" si="19"/>
        <v>0.45410476935105554</v>
      </c>
      <c r="AH17" s="44">
        <v>0</v>
      </c>
      <c r="AI17" s="45">
        <f t="shared" si="20"/>
        <v>0</v>
      </c>
      <c r="AJ17" s="43">
        <f t="shared" si="21"/>
        <v>0.79468334636434723</v>
      </c>
      <c r="AK17" s="44">
        <v>0</v>
      </c>
      <c r="AL17" s="45">
        <f t="shared" si="22"/>
        <v>-1</v>
      </c>
      <c r="AM17" s="46">
        <f t="shared" si="23"/>
        <v>94</v>
      </c>
      <c r="AN17" s="40">
        <f t="shared" si="24"/>
        <v>93</v>
      </c>
      <c r="AO17" s="41">
        <f t="shared" si="25"/>
        <v>0.98936170212765961</v>
      </c>
      <c r="AP17" s="42">
        <f t="shared" si="26"/>
        <v>-1</v>
      </c>
      <c r="AQ17" s="39">
        <f t="shared" si="27"/>
        <v>17.766849100860046</v>
      </c>
      <c r="AR17" s="40">
        <v>18</v>
      </c>
      <c r="AS17" s="42">
        <f t="shared" si="28"/>
        <v>0</v>
      </c>
      <c r="AT17" s="39">
        <f t="shared" si="29"/>
        <v>18.561532447224394</v>
      </c>
      <c r="AU17" s="40">
        <v>11</v>
      </c>
      <c r="AV17" s="42">
        <f t="shared" si="30"/>
        <v>-8</v>
      </c>
      <c r="AW17" s="39">
        <f t="shared" si="31"/>
        <v>18.845347928068804</v>
      </c>
      <c r="AX17" s="40">
        <v>17</v>
      </c>
      <c r="AY17" s="42">
        <f t="shared" si="32"/>
        <v>-2</v>
      </c>
      <c r="AZ17" s="39">
        <f t="shared" si="33"/>
        <v>14.531352619233777</v>
      </c>
      <c r="BA17" s="40">
        <v>19</v>
      </c>
      <c r="BB17" s="42">
        <f t="shared" si="34"/>
        <v>4</v>
      </c>
      <c r="BC17" s="39">
        <f t="shared" si="35"/>
        <v>13.793432369038312</v>
      </c>
      <c r="BD17" s="40">
        <v>11</v>
      </c>
      <c r="BE17" s="42">
        <f t="shared" si="36"/>
        <v>-3</v>
      </c>
      <c r="BF17" s="39">
        <f t="shared" si="37"/>
        <v>8.9118060985144645</v>
      </c>
      <c r="BG17" s="40">
        <v>16</v>
      </c>
      <c r="BH17" s="42">
        <f t="shared" si="38"/>
        <v>7</v>
      </c>
      <c r="BI17" s="39">
        <f t="shared" si="39"/>
        <v>1.0217357310398749</v>
      </c>
      <c r="BJ17" s="40">
        <v>1</v>
      </c>
      <c r="BK17" s="42">
        <f t="shared" si="40"/>
        <v>0</v>
      </c>
      <c r="BL17" s="39">
        <f t="shared" si="41"/>
        <v>0</v>
      </c>
      <c r="BM17" s="40">
        <v>0</v>
      </c>
      <c r="BN17" s="42">
        <f t="shared" si="42"/>
        <v>0</v>
      </c>
      <c r="BO17" s="46">
        <f t="shared" si="76"/>
        <v>74</v>
      </c>
      <c r="BP17" s="40">
        <f t="shared" si="43"/>
        <v>66</v>
      </c>
      <c r="BQ17" s="41">
        <f t="shared" si="44"/>
        <v>0.89189189189189189</v>
      </c>
      <c r="BR17" s="42">
        <f t="shared" si="45"/>
        <v>-8</v>
      </c>
      <c r="BS17" s="39">
        <f t="shared" si="46"/>
        <v>12.033776387802972</v>
      </c>
      <c r="BT17" s="40">
        <v>14</v>
      </c>
      <c r="BU17" s="42">
        <f t="shared" si="47"/>
        <v>2</v>
      </c>
      <c r="BV17" s="39">
        <f t="shared" si="48"/>
        <v>18.164190774042222</v>
      </c>
      <c r="BW17" s="40">
        <v>14</v>
      </c>
      <c r="BX17" s="42">
        <f t="shared" si="49"/>
        <v>-4</v>
      </c>
      <c r="BY17" s="39">
        <f t="shared" si="50"/>
        <v>19.185926505082097</v>
      </c>
      <c r="BZ17" s="40">
        <v>20</v>
      </c>
      <c r="CA17" s="42">
        <f t="shared" si="51"/>
        <v>1</v>
      </c>
      <c r="CB17" s="39">
        <f t="shared" si="52"/>
        <v>20.094136043784207</v>
      </c>
      <c r="CC17" s="40">
        <v>17</v>
      </c>
      <c r="CD17" s="42">
        <f t="shared" si="53"/>
        <v>-3</v>
      </c>
      <c r="CE17" s="39">
        <f t="shared" si="54"/>
        <v>2.3840500390930415</v>
      </c>
      <c r="CF17" s="40">
        <v>0</v>
      </c>
      <c r="CG17" s="42">
        <f t="shared" si="55"/>
        <v>-2</v>
      </c>
      <c r="CH17" s="39">
        <f t="shared" si="56"/>
        <v>1.5893666927286945</v>
      </c>
      <c r="CI17" s="40">
        <v>1</v>
      </c>
      <c r="CJ17" s="42">
        <f t="shared" si="57"/>
        <v>-1</v>
      </c>
      <c r="CK17" s="46">
        <f t="shared" si="77"/>
        <v>123</v>
      </c>
      <c r="CL17" s="40">
        <f t="shared" si="78"/>
        <v>82</v>
      </c>
      <c r="CM17" s="41">
        <f t="shared" si="79"/>
        <v>0.66666666666666663</v>
      </c>
      <c r="CN17" s="45">
        <f t="shared" si="80"/>
        <v>-41</v>
      </c>
      <c r="CO17" s="39">
        <f t="shared" si="58"/>
        <v>19.129163408913215</v>
      </c>
      <c r="CP17" s="40">
        <v>17</v>
      </c>
      <c r="CQ17" s="42">
        <f t="shared" si="59"/>
        <v>-2</v>
      </c>
      <c r="CR17" s="39">
        <f t="shared" si="60"/>
        <v>19.696794370602035</v>
      </c>
      <c r="CS17" s="40">
        <v>9</v>
      </c>
      <c r="CT17" s="42">
        <f t="shared" si="61"/>
        <v>-11</v>
      </c>
      <c r="CU17" s="39">
        <f t="shared" si="62"/>
        <v>19.24268960125098</v>
      </c>
      <c r="CV17" s="40">
        <v>13</v>
      </c>
      <c r="CW17" s="42">
        <f t="shared" si="63"/>
        <v>-6</v>
      </c>
      <c r="CX17" s="39">
        <f t="shared" si="64"/>
        <v>13.396090695856138</v>
      </c>
      <c r="CY17" s="40">
        <v>3</v>
      </c>
      <c r="CZ17" s="42">
        <f t="shared" si="65"/>
        <v>-10</v>
      </c>
      <c r="DA17" s="39">
        <f t="shared" si="66"/>
        <v>18.561532447224394</v>
      </c>
      <c r="DB17" s="40">
        <v>17</v>
      </c>
      <c r="DC17" s="42">
        <f t="shared" si="67"/>
        <v>-2</v>
      </c>
      <c r="DD17" s="39">
        <f t="shared" si="68"/>
        <v>14.134010946051603</v>
      </c>
      <c r="DE17" s="40">
        <v>16</v>
      </c>
      <c r="DF17" s="42">
        <f t="shared" si="69"/>
        <v>2</v>
      </c>
      <c r="DG17" s="39">
        <f t="shared" si="70"/>
        <v>11.636434714620798</v>
      </c>
      <c r="DH17" s="40">
        <v>7</v>
      </c>
      <c r="DI17" s="42">
        <f t="shared" si="71"/>
        <v>-5</v>
      </c>
      <c r="DJ17" s="39">
        <f t="shared" si="72"/>
        <v>6.5277560594214235</v>
      </c>
      <c r="DK17" s="40">
        <v>7</v>
      </c>
      <c r="DL17" s="42">
        <f t="shared" si="73"/>
        <v>0</v>
      </c>
    </row>
    <row r="18" spans="1:116" ht="15.75" thickBot="1" x14ac:dyDescent="0.3">
      <c r="A18" s="11" t="s">
        <v>137</v>
      </c>
      <c r="B18" s="11" t="s">
        <v>138</v>
      </c>
      <c r="C18" s="34"/>
      <c r="D18" s="35">
        <f t="shared" si="74"/>
        <v>1.563721657544957E-3</v>
      </c>
      <c r="E18" s="47">
        <v>20</v>
      </c>
      <c r="F18" s="37">
        <f t="shared" si="0"/>
        <v>24</v>
      </c>
      <c r="G18" s="38">
        <f t="shared" si="1"/>
        <v>1.2</v>
      </c>
      <c r="H18" s="39">
        <f t="shared" si="75"/>
        <v>5</v>
      </c>
      <c r="I18" s="40">
        <f t="shared" si="2"/>
        <v>8</v>
      </c>
      <c r="J18" s="41">
        <f t="shared" si="3"/>
        <v>1.6</v>
      </c>
      <c r="K18" s="42">
        <f t="shared" si="4"/>
        <v>3</v>
      </c>
      <c r="L18" s="43">
        <f t="shared" si="5"/>
        <v>0</v>
      </c>
      <c r="M18" s="44">
        <v>0</v>
      </c>
      <c r="N18" s="45">
        <f t="shared" si="6"/>
        <v>0</v>
      </c>
      <c r="O18" s="43">
        <f t="shared" si="7"/>
        <v>1</v>
      </c>
      <c r="P18" s="44">
        <v>2</v>
      </c>
      <c r="Q18" s="45">
        <f t="shared" si="8"/>
        <v>1</v>
      </c>
      <c r="R18" s="43">
        <f t="shared" si="9"/>
        <v>1</v>
      </c>
      <c r="S18" s="44">
        <v>1</v>
      </c>
      <c r="T18" s="45">
        <f t="shared" si="10"/>
        <v>0</v>
      </c>
      <c r="U18" s="43">
        <f t="shared" si="11"/>
        <v>1</v>
      </c>
      <c r="V18" s="44">
        <v>1</v>
      </c>
      <c r="W18" s="45">
        <f t="shared" si="12"/>
        <v>0</v>
      </c>
      <c r="X18" s="43">
        <f t="shared" si="13"/>
        <v>1.0476935105551213</v>
      </c>
      <c r="Y18" s="44">
        <v>1</v>
      </c>
      <c r="Z18" s="45">
        <f t="shared" si="14"/>
        <v>0</v>
      </c>
      <c r="AA18" s="43">
        <f t="shared" si="15"/>
        <v>1.0039093041438625</v>
      </c>
      <c r="AB18" s="44">
        <v>3</v>
      </c>
      <c r="AC18" s="45">
        <f t="shared" si="16"/>
        <v>2</v>
      </c>
      <c r="AD18" s="43">
        <f t="shared" si="17"/>
        <v>0.11884284597341672</v>
      </c>
      <c r="AE18" s="44">
        <v>0</v>
      </c>
      <c r="AF18" s="45">
        <f t="shared" si="18"/>
        <v>0</v>
      </c>
      <c r="AG18" s="43">
        <f t="shared" si="19"/>
        <v>2.5019546520719312E-2</v>
      </c>
      <c r="AH18" s="44">
        <v>0</v>
      </c>
      <c r="AI18" s="45">
        <f t="shared" si="20"/>
        <v>0</v>
      </c>
      <c r="AJ18" s="43">
        <f t="shared" si="21"/>
        <v>4.3784206411258797E-2</v>
      </c>
      <c r="AK18" s="44">
        <v>0</v>
      </c>
      <c r="AL18" s="45">
        <f t="shared" si="22"/>
        <v>0</v>
      </c>
      <c r="AM18" s="46">
        <f t="shared" si="23"/>
        <v>6</v>
      </c>
      <c r="AN18" s="40">
        <f t="shared" si="24"/>
        <v>7</v>
      </c>
      <c r="AO18" s="41">
        <f t="shared" si="25"/>
        <v>1.1666666666666667</v>
      </c>
      <c r="AP18" s="42">
        <f t="shared" si="26"/>
        <v>1</v>
      </c>
      <c r="AQ18" s="39">
        <f t="shared" si="27"/>
        <v>0.97888975762314312</v>
      </c>
      <c r="AR18" s="40">
        <v>2</v>
      </c>
      <c r="AS18" s="42">
        <f t="shared" si="28"/>
        <v>1</v>
      </c>
      <c r="AT18" s="39">
        <f t="shared" si="29"/>
        <v>1.0226739640344018</v>
      </c>
      <c r="AU18" s="40">
        <v>0</v>
      </c>
      <c r="AV18" s="42">
        <f t="shared" si="30"/>
        <v>-1</v>
      </c>
      <c r="AW18" s="39">
        <f t="shared" si="31"/>
        <v>1.0383111806098515</v>
      </c>
      <c r="AX18" s="40">
        <v>2</v>
      </c>
      <c r="AY18" s="42">
        <f t="shared" si="32"/>
        <v>1</v>
      </c>
      <c r="AZ18" s="39">
        <f t="shared" si="33"/>
        <v>0.80062548866301797</v>
      </c>
      <c r="BA18" s="40">
        <v>0</v>
      </c>
      <c r="BB18" s="42">
        <f t="shared" si="34"/>
        <v>-1</v>
      </c>
      <c r="BC18" s="39">
        <f t="shared" si="35"/>
        <v>0.75996872556684913</v>
      </c>
      <c r="BD18" s="40">
        <v>2</v>
      </c>
      <c r="BE18" s="42">
        <f t="shared" si="36"/>
        <v>1</v>
      </c>
      <c r="BF18" s="39">
        <f t="shared" si="37"/>
        <v>0.49100860046911649</v>
      </c>
      <c r="BG18" s="40">
        <v>1</v>
      </c>
      <c r="BH18" s="42">
        <f t="shared" si="38"/>
        <v>1</v>
      </c>
      <c r="BI18" s="39">
        <f t="shared" si="39"/>
        <v>5.6293979671618449E-2</v>
      </c>
      <c r="BJ18" s="40">
        <v>0</v>
      </c>
      <c r="BK18" s="42">
        <f t="shared" si="40"/>
        <v>0</v>
      </c>
      <c r="BL18" s="39">
        <f t="shared" si="41"/>
        <v>0</v>
      </c>
      <c r="BM18" s="40">
        <v>0</v>
      </c>
      <c r="BN18" s="42">
        <f t="shared" si="42"/>
        <v>0</v>
      </c>
      <c r="BO18" s="46">
        <f t="shared" si="76"/>
        <v>5</v>
      </c>
      <c r="BP18" s="40">
        <f t="shared" si="43"/>
        <v>9</v>
      </c>
      <c r="BQ18" s="41">
        <f t="shared" si="44"/>
        <v>1.8</v>
      </c>
      <c r="BR18" s="42">
        <f t="shared" si="45"/>
        <v>4</v>
      </c>
      <c r="BS18" s="39">
        <f t="shared" si="46"/>
        <v>0.66301798279906177</v>
      </c>
      <c r="BT18" s="40">
        <v>2</v>
      </c>
      <c r="BU18" s="42">
        <f t="shared" si="47"/>
        <v>1</v>
      </c>
      <c r="BV18" s="39">
        <f t="shared" si="48"/>
        <v>1.0007818608287724</v>
      </c>
      <c r="BW18" s="40">
        <v>4</v>
      </c>
      <c r="BX18" s="42">
        <f t="shared" si="49"/>
        <v>3</v>
      </c>
      <c r="BY18" s="39">
        <f t="shared" si="50"/>
        <v>1.0570758405003908</v>
      </c>
      <c r="BZ18" s="40">
        <v>0</v>
      </c>
      <c r="CA18" s="42">
        <f t="shared" si="51"/>
        <v>-1</v>
      </c>
      <c r="CB18" s="39">
        <f t="shared" si="52"/>
        <v>1.1071149335418295</v>
      </c>
      <c r="CC18" s="40">
        <v>3</v>
      </c>
      <c r="CD18" s="42">
        <f t="shared" si="53"/>
        <v>2</v>
      </c>
      <c r="CE18" s="39">
        <f t="shared" si="54"/>
        <v>0.13135261923377639</v>
      </c>
      <c r="CF18" s="40">
        <v>0</v>
      </c>
      <c r="CG18" s="42">
        <f t="shared" si="55"/>
        <v>0</v>
      </c>
      <c r="CH18" s="39">
        <f t="shared" si="56"/>
        <v>8.7568412822517594E-2</v>
      </c>
      <c r="CI18" s="40">
        <v>0</v>
      </c>
      <c r="CJ18" s="42">
        <f t="shared" si="57"/>
        <v>0</v>
      </c>
      <c r="CK18" s="46">
        <f t="shared" si="77"/>
        <v>7</v>
      </c>
      <c r="CL18" s="40">
        <f t="shared" si="78"/>
        <v>0</v>
      </c>
      <c r="CM18" s="41">
        <f t="shared" si="79"/>
        <v>0</v>
      </c>
      <c r="CN18" s="45">
        <f t="shared" si="80"/>
        <v>-7</v>
      </c>
      <c r="CO18" s="39">
        <f t="shared" si="58"/>
        <v>1.053948397185301</v>
      </c>
      <c r="CP18" s="40">
        <v>0</v>
      </c>
      <c r="CQ18" s="42">
        <f t="shared" si="59"/>
        <v>-1</v>
      </c>
      <c r="CR18" s="39">
        <f t="shared" si="60"/>
        <v>1.0852228303362002</v>
      </c>
      <c r="CS18" s="40">
        <v>0</v>
      </c>
      <c r="CT18" s="42">
        <f t="shared" si="61"/>
        <v>-1</v>
      </c>
      <c r="CU18" s="39">
        <f t="shared" si="62"/>
        <v>1.0602032838154809</v>
      </c>
      <c r="CV18" s="40">
        <v>0</v>
      </c>
      <c r="CW18" s="42">
        <f t="shared" si="63"/>
        <v>-1</v>
      </c>
      <c r="CX18" s="39">
        <f t="shared" si="64"/>
        <v>0.73807662236121974</v>
      </c>
      <c r="CY18" s="40">
        <v>0</v>
      </c>
      <c r="CZ18" s="42">
        <f t="shared" si="65"/>
        <v>-1</v>
      </c>
      <c r="DA18" s="39">
        <f t="shared" si="66"/>
        <v>1.0226739640344018</v>
      </c>
      <c r="DB18" s="40">
        <v>0</v>
      </c>
      <c r="DC18" s="42">
        <f t="shared" si="67"/>
        <v>-1</v>
      </c>
      <c r="DD18" s="39">
        <f t="shared" si="68"/>
        <v>0.77873338545738857</v>
      </c>
      <c r="DE18" s="40">
        <v>0</v>
      </c>
      <c r="DF18" s="42">
        <f t="shared" si="69"/>
        <v>-1</v>
      </c>
      <c r="DG18" s="39">
        <f t="shared" si="70"/>
        <v>0.64112587959343237</v>
      </c>
      <c r="DH18" s="40">
        <v>0</v>
      </c>
      <c r="DI18" s="42">
        <f t="shared" si="71"/>
        <v>-1</v>
      </c>
      <c r="DJ18" s="39">
        <f t="shared" si="72"/>
        <v>0.35965598123534009</v>
      </c>
      <c r="DK18" s="40">
        <v>0</v>
      </c>
      <c r="DL18" s="42">
        <f t="shared" si="73"/>
        <v>0</v>
      </c>
    </row>
    <row r="19" spans="1:116" ht="15.75" thickBot="1" x14ac:dyDescent="0.3">
      <c r="A19" s="10" t="s">
        <v>139</v>
      </c>
      <c r="B19" s="10" t="s">
        <v>140</v>
      </c>
      <c r="C19" s="34"/>
      <c r="D19" s="35">
        <f t="shared" si="74"/>
        <v>1.8764659890539485E-3</v>
      </c>
      <c r="E19" s="47">
        <v>24</v>
      </c>
      <c r="F19" s="37">
        <f t="shared" si="0"/>
        <v>22</v>
      </c>
      <c r="G19" s="38">
        <f t="shared" si="1"/>
        <v>0.91666666666666663</v>
      </c>
      <c r="H19" s="39">
        <f t="shared" si="75"/>
        <v>6</v>
      </c>
      <c r="I19" s="40">
        <f t="shared" si="2"/>
        <v>5</v>
      </c>
      <c r="J19" s="41">
        <f t="shared" si="3"/>
        <v>0.83333333333333337</v>
      </c>
      <c r="K19" s="42">
        <f t="shared" si="4"/>
        <v>-1</v>
      </c>
      <c r="L19" s="43">
        <f t="shared" si="5"/>
        <v>0</v>
      </c>
      <c r="M19" s="44">
        <v>0</v>
      </c>
      <c r="N19" s="45">
        <f t="shared" si="6"/>
        <v>0</v>
      </c>
      <c r="O19" s="43">
        <f t="shared" si="7"/>
        <v>1</v>
      </c>
      <c r="P19" s="44">
        <v>1</v>
      </c>
      <c r="Q19" s="45">
        <f t="shared" si="8"/>
        <v>0</v>
      </c>
      <c r="R19" s="43">
        <f t="shared" si="9"/>
        <v>2</v>
      </c>
      <c r="S19" s="44">
        <v>2</v>
      </c>
      <c r="T19" s="45">
        <f t="shared" si="10"/>
        <v>0</v>
      </c>
      <c r="U19" s="43">
        <f t="shared" si="11"/>
        <v>1</v>
      </c>
      <c r="V19" s="44">
        <v>2</v>
      </c>
      <c r="W19" s="45">
        <f t="shared" si="12"/>
        <v>1</v>
      </c>
      <c r="X19" s="43">
        <f t="shared" si="13"/>
        <v>1.2572322126661455</v>
      </c>
      <c r="Y19" s="44">
        <v>0</v>
      </c>
      <c r="Z19" s="45">
        <f t="shared" si="14"/>
        <v>-1</v>
      </c>
      <c r="AA19" s="43">
        <f t="shared" si="15"/>
        <v>1.2046911649726348</v>
      </c>
      <c r="AB19" s="44">
        <v>0</v>
      </c>
      <c r="AC19" s="45">
        <f t="shared" si="16"/>
        <v>-1</v>
      </c>
      <c r="AD19" s="43">
        <f t="shared" si="17"/>
        <v>0.14261141516810008</v>
      </c>
      <c r="AE19" s="44">
        <v>0</v>
      </c>
      <c r="AF19" s="45">
        <f t="shared" si="18"/>
        <v>0</v>
      </c>
      <c r="AG19" s="43">
        <f t="shared" si="19"/>
        <v>3.0023455824863175E-2</v>
      </c>
      <c r="AH19" s="44">
        <v>0</v>
      </c>
      <c r="AI19" s="45">
        <f t="shared" si="20"/>
        <v>0</v>
      </c>
      <c r="AJ19" s="43">
        <f t="shared" si="21"/>
        <v>5.2541047693510555E-2</v>
      </c>
      <c r="AK19" s="44">
        <v>0</v>
      </c>
      <c r="AL19" s="45">
        <f t="shared" si="22"/>
        <v>0</v>
      </c>
      <c r="AM19" s="46">
        <f t="shared" si="23"/>
        <v>7</v>
      </c>
      <c r="AN19" s="40">
        <f t="shared" si="24"/>
        <v>8</v>
      </c>
      <c r="AO19" s="41">
        <f t="shared" si="25"/>
        <v>1.1428571428571428</v>
      </c>
      <c r="AP19" s="42">
        <f t="shared" si="26"/>
        <v>1</v>
      </c>
      <c r="AQ19" s="39">
        <f t="shared" si="27"/>
        <v>1.1746677091477717</v>
      </c>
      <c r="AR19" s="40">
        <v>3</v>
      </c>
      <c r="AS19" s="42">
        <f t="shared" si="28"/>
        <v>2</v>
      </c>
      <c r="AT19" s="39">
        <f t="shared" si="29"/>
        <v>1.2272087568412824</v>
      </c>
      <c r="AU19" s="40">
        <v>1</v>
      </c>
      <c r="AV19" s="42">
        <f t="shared" si="30"/>
        <v>0</v>
      </c>
      <c r="AW19" s="39">
        <f t="shared" si="31"/>
        <v>1.2459734167318217</v>
      </c>
      <c r="AX19" s="40">
        <v>1</v>
      </c>
      <c r="AY19" s="42">
        <f t="shared" si="32"/>
        <v>0</v>
      </c>
      <c r="AZ19" s="39">
        <f t="shared" si="33"/>
        <v>0.96075058639562161</v>
      </c>
      <c r="BA19" s="40">
        <v>2</v>
      </c>
      <c r="BB19" s="42">
        <f t="shared" si="34"/>
        <v>1</v>
      </c>
      <c r="BC19" s="39">
        <f t="shared" si="35"/>
        <v>0.91196247068021896</v>
      </c>
      <c r="BD19" s="40">
        <v>1</v>
      </c>
      <c r="BE19" s="42">
        <f t="shared" si="36"/>
        <v>0</v>
      </c>
      <c r="BF19" s="39">
        <f t="shared" si="37"/>
        <v>0.58921032056293976</v>
      </c>
      <c r="BG19" s="40">
        <v>0</v>
      </c>
      <c r="BH19" s="42">
        <f t="shared" si="38"/>
        <v>-1</v>
      </c>
      <c r="BI19" s="39">
        <f t="shared" si="39"/>
        <v>6.7552775605942139E-2</v>
      </c>
      <c r="BJ19" s="40">
        <v>0</v>
      </c>
      <c r="BK19" s="42">
        <f t="shared" si="40"/>
        <v>0</v>
      </c>
      <c r="BL19" s="39">
        <f t="shared" si="41"/>
        <v>0</v>
      </c>
      <c r="BM19" s="40">
        <v>0</v>
      </c>
      <c r="BN19" s="42">
        <f t="shared" si="42"/>
        <v>0</v>
      </c>
      <c r="BO19" s="46">
        <f t="shared" si="76"/>
        <v>5</v>
      </c>
      <c r="BP19" s="40">
        <f t="shared" si="43"/>
        <v>9</v>
      </c>
      <c r="BQ19" s="41">
        <f t="shared" si="44"/>
        <v>1.8</v>
      </c>
      <c r="BR19" s="42">
        <f t="shared" si="45"/>
        <v>4</v>
      </c>
      <c r="BS19" s="39">
        <f t="shared" si="46"/>
        <v>0.79562157935887412</v>
      </c>
      <c r="BT19" s="40">
        <v>2</v>
      </c>
      <c r="BU19" s="42">
        <f t="shared" si="47"/>
        <v>1</v>
      </c>
      <c r="BV19" s="39">
        <f t="shared" si="48"/>
        <v>1.2009382329945271</v>
      </c>
      <c r="BW19" s="40">
        <v>1</v>
      </c>
      <c r="BX19" s="42">
        <f t="shared" si="49"/>
        <v>0</v>
      </c>
      <c r="BY19" s="39">
        <f t="shared" si="50"/>
        <v>1.2684910086004693</v>
      </c>
      <c r="BZ19" s="40">
        <v>1</v>
      </c>
      <c r="CA19" s="42">
        <f t="shared" si="51"/>
        <v>0</v>
      </c>
      <c r="CB19" s="39">
        <f t="shared" si="52"/>
        <v>1.3285379202501955</v>
      </c>
      <c r="CC19" s="40">
        <v>3</v>
      </c>
      <c r="CD19" s="42">
        <f t="shared" si="53"/>
        <v>2</v>
      </c>
      <c r="CE19" s="39">
        <f t="shared" si="54"/>
        <v>0.15762314308053166</v>
      </c>
      <c r="CF19" s="40">
        <v>1</v>
      </c>
      <c r="CG19" s="42">
        <f t="shared" si="55"/>
        <v>1</v>
      </c>
      <c r="CH19" s="39">
        <f t="shared" si="56"/>
        <v>0.10508209538702111</v>
      </c>
      <c r="CI19" s="40">
        <v>1</v>
      </c>
      <c r="CJ19" s="42">
        <f t="shared" si="57"/>
        <v>1</v>
      </c>
      <c r="CK19" s="46">
        <f t="shared" si="77"/>
        <v>9</v>
      </c>
      <c r="CL19" s="40">
        <f t="shared" si="78"/>
        <v>0</v>
      </c>
      <c r="CM19" s="41">
        <f t="shared" si="79"/>
        <v>0</v>
      </c>
      <c r="CN19" s="45">
        <f t="shared" si="80"/>
        <v>-9</v>
      </c>
      <c r="CO19" s="39">
        <f t="shared" si="58"/>
        <v>1.2647380766223613</v>
      </c>
      <c r="CP19" s="40">
        <v>0</v>
      </c>
      <c r="CQ19" s="42">
        <f t="shared" si="59"/>
        <v>-1</v>
      </c>
      <c r="CR19" s="39">
        <f t="shared" si="60"/>
        <v>1.3022673964034401</v>
      </c>
      <c r="CS19" s="40">
        <v>0</v>
      </c>
      <c r="CT19" s="42">
        <f t="shared" si="61"/>
        <v>-1</v>
      </c>
      <c r="CU19" s="39">
        <f t="shared" si="62"/>
        <v>1.272243940578577</v>
      </c>
      <c r="CV19" s="40">
        <v>0</v>
      </c>
      <c r="CW19" s="42">
        <f t="shared" si="63"/>
        <v>-1</v>
      </c>
      <c r="CX19" s="39">
        <f t="shared" si="64"/>
        <v>0.88569194683346364</v>
      </c>
      <c r="CY19" s="40">
        <v>0</v>
      </c>
      <c r="CZ19" s="42">
        <f t="shared" si="65"/>
        <v>-1</v>
      </c>
      <c r="DA19" s="39">
        <f t="shared" si="66"/>
        <v>1.2272087568412824</v>
      </c>
      <c r="DB19" s="40">
        <v>0</v>
      </c>
      <c r="DC19" s="42">
        <f t="shared" si="67"/>
        <v>-1</v>
      </c>
      <c r="DD19" s="39">
        <f t="shared" si="68"/>
        <v>0.93448006254886629</v>
      </c>
      <c r="DE19" s="40">
        <v>0</v>
      </c>
      <c r="DF19" s="42">
        <f t="shared" si="69"/>
        <v>-1</v>
      </c>
      <c r="DG19" s="39">
        <f t="shared" si="70"/>
        <v>0.76935105551211891</v>
      </c>
      <c r="DH19" s="40">
        <v>0</v>
      </c>
      <c r="DI19" s="42">
        <f t="shared" si="71"/>
        <v>-1</v>
      </c>
      <c r="DJ19" s="39">
        <f t="shared" si="72"/>
        <v>0.43158717748240816</v>
      </c>
      <c r="DK19" s="40">
        <v>0</v>
      </c>
      <c r="DL19" s="42">
        <f t="shared" si="73"/>
        <v>0</v>
      </c>
    </row>
    <row r="20" spans="1:116" ht="15.75" thickBot="1" x14ac:dyDescent="0.3">
      <c r="A20" s="11" t="s">
        <v>141</v>
      </c>
      <c r="B20" s="11" t="s">
        <v>142</v>
      </c>
      <c r="C20" s="34"/>
      <c r="D20" s="35">
        <f t="shared" si="74"/>
        <v>4.9022673964034404E-2</v>
      </c>
      <c r="E20" s="47">
        <v>627</v>
      </c>
      <c r="F20" s="37">
        <f t="shared" si="0"/>
        <v>491</v>
      </c>
      <c r="G20" s="38">
        <f t="shared" si="1"/>
        <v>0.78309409888357262</v>
      </c>
      <c r="H20" s="39">
        <f t="shared" si="75"/>
        <v>140</v>
      </c>
      <c r="I20" s="40">
        <f t="shared" si="2"/>
        <v>137</v>
      </c>
      <c r="J20" s="41">
        <f t="shared" si="3"/>
        <v>0.97857142857142854</v>
      </c>
      <c r="K20" s="42">
        <f t="shared" si="4"/>
        <v>-3</v>
      </c>
      <c r="L20" s="43">
        <f t="shared" si="5"/>
        <v>0</v>
      </c>
      <c r="M20" s="44">
        <v>0</v>
      </c>
      <c r="N20" s="45">
        <f t="shared" si="6"/>
        <v>0</v>
      </c>
      <c r="O20" s="43">
        <f t="shared" si="7"/>
        <v>18</v>
      </c>
      <c r="P20" s="44">
        <v>15</v>
      </c>
      <c r="Q20" s="45">
        <f t="shared" si="8"/>
        <v>-3</v>
      </c>
      <c r="R20" s="43">
        <f t="shared" si="9"/>
        <v>27</v>
      </c>
      <c r="S20" s="44">
        <v>23</v>
      </c>
      <c r="T20" s="45">
        <f t="shared" si="10"/>
        <v>-4</v>
      </c>
      <c r="U20" s="43">
        <f t="shared" si="11"/>
        <v>26</v>
      </c>
      <c r="V20" s="44">
        <v>26</v>
      </c>
      <c r="W20" s="45">
        <f t="shared" si="12"/>
        <v>0</v>
      </c>
      <c r="X20" s="43">
        <f t="shared" si="13"/>
        <v>32.84519155590305</v>
      </c>
      <c r="Y20" s="44">
        <v>33</v>
      </c>
      <c r="Z20" s="45">
        <f t="shared" si="14"/>
        <v>0</v>
      </c>
      <c r="AA20" s="43">
        <f t="shared" si="15"/>
        <v>31.472556684910089</v>
      </c>
      <c r="AB20" s="44">
        <v>35</v>
      </c>
      <c r="AC20" s="45">
        <f t="shared" si="16"/>
        <v>4</v>
      </c>
      <c r="AD20" s="43">
        <f t="shared" si="17"/>
        <v>3.7257232212666147</v>
      </c>
      <c r="AE20" s="44">
        <v>4</v>
      </c>
      <c r="AF20" s="45">
        <f t="shared" si="18"/>
        <v>0</v>
      </c>
      <c r="AG20" s="43">
        <f t="shared" si="19"/>
        <v>0.78436278342455046</v>
      </c>
      <c r="AH20" s="44">
        <v>0</v>
      </c>
      <c r="AI20" s="45">
        <f t="shared" si="20"/>
        <v>-1</v>
      </c>
      <c r="AJ20" s="43">
        <f t="shared" si="21"/>
        <v>1.3726348709929632</v>
      </c>
      <c r="AK20" s="44">
        <v>1</v>
      </c>
      <c r="AL20" s="45">
        <f t="shared" si="22"/>
        <v>0</v>
      </c>
      <c r="AM20" s="46">
        <f t="shared" si="23"/>
        <v>162</v>
      </c>
      <c r="AN20" s="40">
        <f t="shared" si="24"/>
        <v>160</v>
      </c>
      <c r="AO20" s="41">
        <f t="shared" si="25"/>
        <v>0.98765432098765427</v>
      </c>
      <c r="AP20" s="42">
        <f t="shared" si="26"/>
        <v>-2</v>
      </c>
      <c r="AQ20" s="39">
        <f t="shared" si="27"/>
        <v>30.688193901485537</v>
      </c>
      <c r="AR20" s="40">
        <v>25</v>
      </c>
      <c r="AS20" s="42">
        <f t="shared" si="28"/>
        <v>-6</v>
      </c>
      <c r="AT20" s="39">
        <f t="shared" si="29"/>
        <v>32.060828772478501</v>
      </c>
      <c r="AU20" s="40">
        <v>32</v>
      </c>
      <c r="AV20" s="42">
        <f t="shared" si="30"/>
        <v>0</v>
      </c>
      <c r="AW20" s="39">
        <f t="shared" si="31"/>
        <v>32.551055512118843</v>
      </c>
      <c r="AX20" s="40">
        <v>31</v>
      </c>
      <c r="AY20" s="42">
        <f t="shared" si="32"/>
        <v>-2</v>
      </c>
      <c r="AZ20" s="39">
        <f t="shared" si="33"/>
        <v>25.099609069585615</v>
      </c>
      <c r="BA20" s="40">
        <v>27</v>
      </c>
      <c r="BB20" s="42">
        <f t="shared" si="34"/>
        <v>2</v>
      </c>
      <c r="BC20" s="39">
        <f t="shared" si="35"/>
        <v>23.825019546520721</v>
      </c>
      <c r="BD20" s="40">
        <v>27</v>
      </c>
      <c r="BE20" s="42">
        <f t="shared" si="36"/>
        <v>3</v>
      </c>
      <c r="BF20" s="39">
        <f t="shared" si="37"/>
        <v>15.393119624706802</v>
      </c>
      <c r="BG20" s="40">
        <v>16</v>
      </c>
      <c r="BH20" s="42">
        <f t="shared" si="38"/>
        <v>1</v>
      </c>
      <c r="BI20" s="39">
        <f t="shared" si="39"/>
        <v>1.7648162627052386</v>
      </c>
      <c r="BJ20" s="40">
        <v>2</v>
      </c>
      <c r="BK20" s="42">
        <f t="shared" si="40"/>
        <v>0</v>
      </c>
      <c r="BL20" s="39">
        <f t="shared" si="41"/>
        <v>0</v>
      </c>
      <c r="BM20" s="40">
        <v>0</v>
      </c>
      <c r="BN20" s="42">
        <f t="shared" si="42"/>
        <v>0</v>
      </c>
      <c r="BO20" s="46">
        <f t="shared" si="76"/>
        <v>127</v>
      </c>
      <c r="BP20" s="40">
        <f t="shared" si="43"/>
        <v>108</v>
      </c>
      <c r="BQ20" s="41">
        <f t="shared" si="44"/>
        <v>0.85039370078740162</v>
      </c>
      <c r="BR20" s="42">
        <f t="shared" si="45"/>
        <v>-19</v>
      </c>
      <c r="BS20" s="39">
        <f t="shared" si="46"/>
        <v>20.785613760750586</v>
      </c>
      <c r="BT20" s="40">
        <v>13</v>
      </c>
      <c r="BU20" s="42">
        <f t="shared" si="47"/>
        <v>-8</v>
      </c>
      <c r="BV20" s="39">
        <f t="shared" si="48"/>
        <v>31.374511336982017</v>
      </c>
      <c r="BW20" s="40">
        <v>35</v>
      </c>
      <c r="BX20" s="42">
        <f t="shared" si="49"/>
        <v>4</v>
      </c>
      <c r="BY20" s="39">
        <f t="shared" si="50"/>
        <v>33.139327599687256</v>
      </c>
      <c r="BZ20" s="40">
        <v>17</v>
      </c>
      <c r="CA20" s="42">
        <f t="shared" si="51"/>
        <v>-16</v>
      </c>
      <c r="CB20" s="39">
        <f t="shared" si="52"/>
        <v>34.708053166536359</v>
      </c>
      <c r="CC20" s="40">
        <v>34</v>
      </c>
      <c r="CD20" s="42">
        <f t="shared" si="53"/>
        <v>-1</v>
      </c>
      <c r="CE20" s="39">
        <f t="shared" si="54"/>
        <v>4.1179046129788901</v>
      </c>
      <c r="CF20" s="40">
        <v>6</v>
      </c>
      <c r="CG20" s="42">
        <f t="shared" si="55"/>
        <v>2</v>
      </c>
      <c r="CH20" s="39">
        <f t="shared" si="56"/>
        <v>2.7452697419859264</v>
      </c>
      <c r="CI20" s="40">
        <v>3</v>
      </c>
      <c r="CJ20" s="42">
        <f t="shared" si="57"/>
        <v>0</v>
      </c>
      <c r="CK20" s="46">
        <f t="shared" si="77"/>
        <v>212</v>
      </c>
      <c r="CL20" s="40">
        <f t="shared" si="78"/>
        <v>86</v>
      </c>
      <c r="CM20" s="41">
        <f t="shared" si="79"/>
        <v>0.40566037735849059</v>
      </c>
      <c r="CN20" s="45">
        <f t="shared" si="80"/>
        <v>-126</v>
      </c>
      <c r="CO20" s="39">
        <f t="shared" si="58"/>
        <v>33.041282251759185</v>
      </c>
      <c r="CP20" s="40">
        <v>13</v>
      </c>
      <c r="CQ20" s="42">
        <f t="shared" si="59"/>
        <v>-20</v>
      </c>
      <c r="CR20" s="39">
        <f t="shared" si="60"/>
        <v>34.021735731039875</v>
      </c>
      <c r="CS20" s="40">
        <v>16</v>
      </c>
      <c r="CT20" s="42">
        <f t="shared" si="61"/>
        <v>-18</v>
      </c>
      <c r="CU20" s="39">
        <f t="shared" si="62"/>
        <v>33.237372947615327</v>
      </c>
      <c r="CV20" s="40">
        <v>16</v>
      </c>
      <c r="CW20" s="42">
        <f t="shared" si="63"/>
        <v>-17</v>
      </c>
      <c r="CX20" s="39">
        <f t="shared" si="64"/>
        <v>23.138702111024237</v>
      </c>
      <c r="CY20" s="40">
        <v>10</v>
      </c>
      <c r="CZ20" s="42">
        <f t="shared" si="65"/>
        <v>-13</v>
      </c>
      <c r="DA20" s="39">
        <f t="shared" si="66"/>
        <v>32.060828772478501</v>
      </c>
      <c r="DB20" s="40">
        <v>12</v>
      </c>
      <c r="DC20" s="42">
        <f t="shared" si="67"/>
        <v>-20</v>
      </c>
      <c r="DD20" s="39">
        <f t="shared" si="68"/>
        <v>24.413291634089134</v>
      </c>
      <c r="DE20" s="40">
        <v>9</v>
      </c>
      <c r="DF20" s="42">
        <f t="shared" si="69"/>
        <v>-15</v>
      </c>
      <c r="DG20" s="39">
        <f t="shared" si="70"/>
        <v>20.099296325254105</v>
      </c>
      <c r="DH20" s="40">
        <v>10</v>
      </c>
      <c r="DI20" s="42">
        <f t="shared" si="71"/>
        <v>-10</v>
      </c>
      <c r="DJ20" s="39">
        <f t="shared" si="72"/>
        <v>11.275215011727912</v>
      </c>
      <c r="DK20" s="40">
        <v>6</v>
      </c>
      <c r="DL20" s="42">
        <f t="shared" si="73"/>
        <v>-5</v>
      </c>
    </row>
    <row r="21" spans="1:116" ht="15.75" thickBot="1" x14ac:dyDescent="0.3">
      <c r="A21" s="10" t="s">
        <v>143</v>
      </c>
      <c r="B21" s="10" t="s">
        <v>144</v>
      </c>
      <c r="C21" s="34"/>
      <c r="D21" s="35">
        <f t="shared" si="74"/>
        <v>2.4941360437842064E-2</v>
      </c>
      <c r="E21" s="47">
        <v>319</v>
      </c>
      <c r="F21" s="37">
        <f t="shared" si="0"/>
        <v>262</v>
      </c>
      <c r="G21" s="38">
        <f t="shared" si="1"/>
        <v>0.82131661442006265</v>
      </c>
      <c r="H21" s="39">
        <f t="shared" si="75"/>
        <v>72</v>
      </c>
      <c r="I21" s="40">
        <f t="shared" si="2"/>
        <v>55</v>
      </c>
      <c r="J21" s="41">
        <f t="shared" si="3"/>
        <v>0.76388888888888884</v>
      </c>
      <c r="K21" s="42">
        <f t="shared" si="4"/>
        <v>-17</v>
      </c>
      <c r="L21" s="43">
        <f t="shared" si="5"/>
        <v>0</v>
      </c>
      <c r="M21" s="44">
        <v>0</v>
      </c>
      <c r="N21" s="45">
        <f t="shared" si="6"/>
        <v>0</v>
      </c>
      <c r="O21" s="43">
        <f t="shared" si="7"/>
        <v>10</v>
      </c>
      <c r="P21" s="44">
        <v>8</v>
      </c>
      <c r="Q21" s="45">
        <f t="shared" si="8"/>
        <v>-2</v>
      </c>
      <c r="R21" s="43">
        <f t="shared" si="9"/>
        <v>14</v>
      </c>
      <c r="S21" s="44">
        <v>16</v>
      </c>
      <c r="T21" s="45">
        <f t="shared" si="10"/>
        <v>2</v>
      </c>
      <c r="U21" s="43">
        <f t="shared" si="11"/>
        <v>13</v>
      </c>
      <c r="V21" s="44">
        <v>10</v>
      </c>
      <c r="W21" s="45">
        <f t="shared" si="12"/>
        <v>-3</v>
      </c>
      <c r="X21" s="43">
        <f t="shared" si="13"/>
        <v>16.710711493354182</v>
      </c>
      <c r="Y21" s="44">
        <v>18</v>
      </c>
      <c r="Z21" s="45">
        <f t="shared" si="14"/>
        <v>1</v>
      </c>
      <c r="AA21" s="43">
        <f t="shared" si="15"/>
        <v>16.012353401094604</v>
      </c>
      <c r="AB21" s="44">
        <v>2</v>
      </c>
      <c r="AC21" s="45">
        <f t="shared" si="16"/>
        <v>-14</v>
      </c>
      <c r="AD21" s="43">
        <f t="shared" si="17"/>
        <v>1.8955433932759969</v>
      </c>
      <c r="AE21" s="44">
        <v>0</v>
      </c>
      <c r="AF21" s="45">
        <f t="shared" si="18"/>
        <v>-2</v>
      </c>
      <c r="AG21" s="43">
        <f t="shared" si="19"/>
        <v>0.39906176700547302</v>
      </c>
      <c r="AH21" s="44">
        <v>0</v>
      </c>
      <c r="AI21" s="45">
        <f t="shared" si="20"/>
        <v>0</v>
      </c>
      <c r="AJ21" s="43">
        <f t="shared" si="21"/>
        <v>0.69835809225957779</v>
      </c>
      <c r="AK21" s="44">
        <v>1</v>
      </c>
      <c r="AL21" s="45">
        <f t="shared" si="22"/>
        <v>0</v>
      </c>
      <c r="AM21" s="46">
        <f t="shared" si="23"/>
        <v>83</v>
      </c>
      <c r="AN21" s="40">
        <f t="shared" si="24"/>
        <v>81</v>
      </c>
      <c r="AO21" s="41">
        <f t="shared" si="25"/>
        <v>0.97590361445783136</v>
      </c>
      <c r="AP21" s="42">
        <f t="shared" si="26"/>
        <v>-2</v>
      </c>
      <c r="AQ21" s="39">
        <f t="shared" si="27"/>
        <v>15.613291634089132</v>
      </c>
      <c r="AR21" s="40">
        <v>19</v>
      </c>
      <c r="AS21" s="42">
        <f t="shared" si="28"/>
        <v>3</v>
      </c>
      <c r="AT21" s="39">
        <f t="shared" si="29"/>
        <v>16.311649726348708</v>
      </c>
      <c r="AU21" s="40">
        <v>14</v>
      </c>
      <c r="AV21" s="42">
        <f t="shared" si="30"/>
        <v>-2</v>
      </c>
      <c r="AW21" s="39">
        <f t="shared" si="31"/>
        <v>16.56106333072713</v>
      </c>
      <c r="AX21" s="40">
        <v>25</v>
      </c>
      <c r="AY21" s="42">
        <f t="shared" si="32"/>
        <v>8</v>
      </c>
      <c r="AZ21" s="39">
        <f t="shared" si="33"/>
        <v>12.769976544175137</v>
      </c>
      <c r="BA21" s="40">
        <v>3</v>
      </c>
      <c r="BB21" s="42">
        <f t="shared" si="34"/>
        <v>-10</v>
      </c>
      <c r="BC21" s="39">
        <f t="shared" si="35"/>
        <v>12.121501172791243</v>
      </c>
      <c r="BD21" s="40">
        <v>7</v>
      </c>
      <c r="BE21" s="42">
        <f t="shared" si="36"/>
        <v>-5</v>
      </c>
      <c r="BF21" s="39">
        <f t="shared" si="37"/>
        <v>7.8315871774824082</v>
      </c>
      <c r="BG21" s="40">
        <v>13</v>
      </c>
      <c r="BH21" s="42">
        <f t="shared" si="38"/>
        <v>5</v>
      </c>
      <c r="BI21" s="39">
        <f t="shared" si="39"/>
        <v>0.8978889757623143</v>
      </c>
      <c r="BJ21" s="40">
        <v>0</v>
      </c>
      <c r="BK21" s="42">
        <f t="shared" si="40"/>
        <v>-1</v>
      </c>
      <c r="BL21" s="39">
        <f t="shared" si="41"/>
        <v>0</v>
      </c>
      <c r="BM21" s="40">
        <v>0</v>
      </c>
      <c r="BN21" s="42">
        <f t="shared" si="42"/>
        <v>0</v>
      </c>
      <c r="BO21" s="46">
        <f t="shared" si="76"/>
        <v>65</v>
      </c>
      <c r="BP21" s="40">
        <f t="shared" si="43"/>
        <v>62</v>
      </c>
      <c r="BQ21" s="41">
        <f t="shared" si="44"/>
        <v>0.9538461538461539</v>
      </c>
      <c r="BR21" s="42">
        <f t="shared" si="45"/>
        <v>-3</v>
      </c>
      <c r="BS21" s="39">
        <f t="shared" si="46"/>
        <v>10.575136825645036</v>
      </c>
      <c r="BT21" s="40">
        <v>10</v>
      </c>
      <c r="BU21" s="42">
        <f t="shared" si="47"/>
        <v>-1</v>
      </c>
      <c r="BV21" s="39">
        <f t="shared" si="48"/>
        <v>15.962470680218921</v>
      </c>
      <c r="BW21" s="40">
        <v>21</v>
      </c>
      <c r="BX21" s="42">
        <f t="shared" si="49"/>
        <v>5</v>
      </c>
      <c r="BY21" s="39">
        <f t="shared" si="50"/>
        <v>16.860359655981235</v>
      </c>
      <c r="BZ21" s="40">
        <v>11</v>
      </c>
      <c r="CA21" s="42">
        <f t="shared" si="51"/>
        <v>-6</v>
      </c>
      <c r="CB21" s="39">
        <f t="shared" si="52"/>
        <v>17.658483189992182</v>
      </c>
      <c r="CC21" s="40">
        <v>16</v>
      </c>
      <c r="CD21" s="42">
        <f t="shared" si="53"/>
        <v>-2</v>
      </c>
      <c r="CE21" s="39">
        <f t="shared" si="54"/>
        <v>2.0950742767787336</v>
      </c>
      <c r="CF21" s="40">
        <v>2</v>
      </c>
      <c r="CG21" s="42">
        <f t="shared" si="55"/>
        <v>0</v>
      </c>
      <c r="CH21" s="39">
        <f t="shared" si="56"/>
        <v>1.3967161845191556</v>
      </c>
      <c r="CI21" s="40">
        <v>2</v>
      </c>
      <c r="CJ21" s="42">
        <f t="shared" si="57"/>
        <v>1</v>
      </c>
      <c r="CK21" s="46">
        <f t="shared" si="77"/>
        <v>108</v>
      </c>
      <c r="CL21" s="40">
        <f t="shared" si="78"/>
        <v>64</v>
      </c>
      <c r="CM21" s="41">
        <f t="shared" si="79"/>
        <v>0.59259259259259256</v>
      </c>
      <c r="CN21" s="45">
        <f t="shared" si="80"/>
        <v>-44</v>
      </c>
      <c r="CO21" s="39">
        <f t="shared" si="58"/>
        <v>16.810476935105552</v>
      </c>
      <c r="CP21" s="40">
        <v>12</v>
      </c>
      <c r="CQ21" s="42">
        <f t="shared" si="59"/>
        <v>-5</v>
      </c>
      <c r="CR21" s="39">
        <f t="shared" si="60"/>
        <v>17.309304143862391</v>
      </c>
      <c r="CS21" s="40">
        <v>2</v>
      </c>
      <c r="CT21" s="42">
        <f t="shared" si="61"/>
        <v>-15</v>
      </c>
      <c r="CU21" s="39">
        <f t="shared" si="62"/>
        <v>16.910242376856921</v>
      </c>
      <c r="CV21" s="40">
        <v>19</v>
      </c>
      <c r="CW21" s="42">
        <f t="shared" si="63"/>
        <v>2</v>
      </c>
      <c r="CX21" s="39">
        <f t="shared" si="64"/>
        <v>11.772322126661454</v>
      </c>
      <c r="CY21" s="40">
        <v>3</v>
      </c>
      <c r="CZ21" s="42">
        <f t="shared" si="65"/>
        <v>-9</v>
      </c>
      <c r="DA21" s="39">
        <f t="shared" si="66"/>
        <v>16.311649726348708</v>
      </c>
      <c r="DB21" s="40">
        <v>18</v>
      </c>
      <c r="DC21" s="42">
        <f t="shared" si="67"/>
        <v>2</v>
      </c>
      <c r="DD21" s="39">
        <f t="shared" si="68"/>
        <v>12.420797498045347</v>
      </c>
      <c r="DE21" s="40">
        <v>5</v>
      </c>
      <c r="DF21" s="42">
        <f t="shared" si="69"/>
        <v>-7</v>
      </c>
      <c r="DG21" s="39">
        <f t="shared" si="70"/>
        <v>10.225957779515246</v>
      </c>
      <c r="DH21" s="40">
        <v>5</v>
      </c>
      <c r="DI21" s="42">
        <f t="shared" si="71"/>
        <v>-5</v>
      </c>
      <c r="DJ21" s="39">
        <f t="shared" si="72"/>
        <v>5.7365129007036746</v>
      </c>
      <c r="DK21" s="40">
        <v>1</v>
      </c>
      <c r="DL21" s="42">
        <f t="shared" si="73"/>
        <v>-5</v>
      </c>
    </row>
    <row r="22" spans="1:116" ht="15.75" hidden="1" thickBot="1" x14ac:dyDescent="0.3">
      <c r="A22" s="11" t="s">
        <v>145</v>
      </c>
      <c r="B22" s="11" t="s">
        <v>146</v>
      </c>
      <c r="C22" s="34"/>
      <c r="D22" s="35">
        <f t="shared" si="74"/>
        <v>0</v>
      </c>
      <c r="E22" s="47">
        <v>0</v>
      </c>
      <c r="F22" s="37">
        <f t="shared" si="0"/>
        <v>0</v>
      </c>
      <c r="G22" s="38">
        <f t="shared" si="1"/>
        <v>0</v>
      </c>
      <c r="H22" s="39">
        <f t="shared" si="75"/>
        <v>0</v>
      </c>
      <c r="I22" s="40">
        <f t="shared" si="2"/>
        <v>0</v>
      </c>
      <c r="J22" s="41">
        <f t="shared" si="3"/>
        <v>0</v>
      </c>
      <c r="K22" s="42">
        <f t="shared" si="4"/>
        <v>0</v>
      </c>
      <c r="L22" s="43">
        <f t="shared" si="5"/>
        <v>0</v>
      </c>
      <c r="M22" s="44">
        <v>0</v>
      </c>
      <c r="N22" s="45">
        <f t="shared" si="6"/>
        <v>0</v>
      </c>
      <c r="O22" s="43">
        <f t="shared" si="7"/>
        <v>0</v>
      </c>
      <c r="P22" s="44">
        <v>0</v>
      </c>
      <c r="Q22" s="45">
        <f t="shared" si="8"/>
        <v>0</v>
      </c>
      <c r="R22" s="43">
        <f t="shared" si="9"/>
        <v>0</v>
      </c>
      <c r="S22" s="44">
        <v>0</v>
      </c>
      <c r="T22" s="45">
        <f t="shared" si="10"/>
        <v>0</v>
      </c>
      <c r="U22" s="43">
        <f t="shared" si="11"/>
        <v>0</v>
      </c>
      <c r="V22" s="44">
        <v>0</v>
      </c>
      <c r="W22" s="45">
        <f t="shared" si="12"/>
        <v>0</v>
      </c>
      <c r="X22" s="43">
        <f t="shared" si="13"/>
        <v>0</v>
      </c>
      <c r="Y22" s="44">
        <v>0</v>
      </c>
      <c r="Z22" s="45">
        <f t="shared" si="14"/>
        <v>0</v>
      </c>
      <c r="AA22" s="43">
        <f t="shared" si="15"/>
        <v>0</v>
      </c>
      <c r="AB22" s="44">
        <v>0</v>
      </c>
      <c r="AC22" s="45">
        <f t="shared" si="16"/>
        <v>0</v>
      </c>
      <c r="AD22" s="43">
        <f t="shared" si="17"/>
        <v>0</v>
      </c>
      <c r="AE22" s="44">
        <v>0</v>
      </c>
      <c r="AF22" s="45">
        <f t="shared" si="18"/>
        <v>0</v>
      </c>
      <c r="AG22" s="43">
        <f t="shared" si="19"/>
        <v>0</v>
      </c>
      <c r="AH22" s="44">
        <v>0</v>
      </c>
      <c r="AI22" s="45">
        <f t="shared" si="20"/>
        <v>0</v>
      </c>
      <c r="AJ22" s="43">
        <f t="shared" si="21"/>
        <v>0</v>
      </c>
      <c r="AK22" s="44">
        <v>0</v>
      </c>
      <c r="AL22" s="45">
        <f t="shared" si="22"/>
        <v>0</v>
      </c>
      <c r="AM22" s="46">
        <f t="shared" si="23"/>
        <v>0</v>
      </c>
      <c r="AN22" s="40">
        <f t="shared" si="24"/>
        <v>0</v>
      </c>
      <c r="AO22" s="41">
        <f t="shared" si="25"/>
        <v>0</v>
      </c>
      <c r="AP22" s="42">
        <f t="shared" si="26"/>
        <v>0</v>
      </c>
      <c r="AQ22" s="39">
        <f t="shared" si="27"/>
        <v>0</v>
      </c>
      <c r="AR22" s="40">
        <v>0</v>
      </c>
      <c r="AS22" s="42">
        <f t="shared" si="28"/>
        <v>0</v>
      </c>
      <c r="AT22" s="39">
        <f t="shared" si="29"/>
        <v>0</v>
      </c>
      <c r="AU22" s="40">
        <v>0</v>
      </c>
      <c r="AV22" s="42">
        <f t="shared" si="30"/>
        <v>0</v>
      </c>
      <c r="AW22" s="39">
        <f t="shared" si="31"/>
        <v>0</v>
      </c>
      <c r="AX22" s="40">
        <v>0</v>
      </c>
      <c r="AY22" s="42">
        <f t="shared" si="32"/>
        <v>0</v>
      </c>
      <c r="AZ22" s="39">
        <f t="shared" si="33"/>
        <v>0</v>
      </c>
      <c r="BA22" s="40">
        <v>0</v>
      </c>
      <c r="BB22" s="42">
        <f t="shared" si="34"/>
        <v>0</v>
      </c>
      <c r="BC22" s="39">
        <f t="shared" si="35"/>
        <v>0</v>
      </c>
      <c r="BD22" s="40">
        <v>0</v>
      </c>
      <c r="BE22" s="42">
        <f t="shared" si="36"/>
        <v>0</v>
      </c>
      <c r="BF22" s="39">
        <f t="shared" si="37"/>
        <v>0</v>
      </c>
      <c r="BG22" s="40">
        <v>0</v>
      </c>
      <c r="BH22" s="42">
        <f t="shared" si="38"/>
        <v>0</v>
      </c>
      <c r="BI22" s="39">
        <f t="shared" si="39"/>
        <v>0</v>
      </c>
      <c r="BJ22" s="40">
        <v>0</v>
      </c>
      <c r="BK22" s="42">
        <f t="shared" si="40"/>
        <v>0</v>
      </c>
      <c r="BL22" s="39">
        <f t="shared" si="41"/>
        <v>0</v>
      </c>
      <c r="BM22" s="40">
        <v>0</v>
      </c>
      <c r="BN22" s="42">
        <f t="shared" si="42"/>
        <v>0</v>
      </c>
      <c r="BO22" s="46">
        <f t="shared" si="76"/>
        <v>0</v>
      </c>
      <c r="BP22" s="40">
        <f t="shared" si="43"/>
        <v>0</v>
      </c>
      <c r="BQ22" s="41">
        <f t="shared" si="44"/>
        <v>0</v>
      </c>
      <c r="BR22" s="42">
        <f t="shared" si="45"/>
        <v>0</v>
      </c>
      <c r="BS22" s="39">
        <f t="shared" si="46"/>
        <v>0</v>
      </c>
      <c r="BT22" s="40">
        <v>0</v>
      </c>
      <c r="BU22" s="42">
        <f t="shared" si="47"/>
        <v>0</v>
      </c>
      <c r="BV22" s="39">
        <f t="shared" si="48"/>
        <v>0</v>
      </c>
      <c r="BW22" s="40">
        <v>0</v>
      </c>
      <c r="BX22" s="42">
        <f t="shared" si="49"/>
        <v>0</v>
      </c>
      <c r="BY22" s="39">
        <f t="shared" si="50"/>
        <v>0</v>
      </c>
      <c r="BZ22" s="40">
        <v>0</v>
      </c>
      <c r="CA22" s="42">
        <f t="shared" si="51"/>
        <v>0</v>
      </c>
      <c r="CB22" s="39">
        <f t="shared" si="52"/>
        <v>0</v>
      </c>
      <c r="CC22" s="40">
        <v>0</v>
      </c>
      <c r="CD22" s="42">
        <f t="shared" si="53"/>
        <v>0</v>
      </c>
      <c r="CE22" s="39">
        <f t="shared" si="54"/>
        <v>0</v>
      </c>
      <c r="CF22" s="40">
        <v>0</v>
      </c>
      <c r="CG22" s="42">
        <f t="shared" si="55"/>
        <v>0</v>
      </c>
      <c r="CH22" s="39">
        <f t="shared" si="56"/>
        <v>0</v>
      </c>
      <c r="CI22" s="40">
        <v>0</v>
      </c>
      <c r="CJ22" s="42">
        <f t="shared" si="57"/>
        <v>0</v>
      </c>
      <c r="CK22" s="46">
        <f t="shared" si="77"/>
        <v>0</v>
      </c>
      <c r="CL22" s="40">
        <f t="shared" si="78"/>
        <v>0</v>
      </c>
      <c r="CM22" s="41">
        <f t="shared" si="79"/>
        <v>0</v>
      </c>
      <c r="CN22" s="45">
        <f t="shared" si="80"/>
        <v>0</v>
      </c>
      <c r="CO22" s="39">
        <f t="shared" si="58"/>
        <v>0</v>
      </c>
      <c r="CP22" s="40">
        <v>0</v>
      </c>
      <c r="CQ22" s="42">
        <f t="shared" si="59"/>
        <v>0</v>
      </c>
      <c r="CR22" s="39">
        <f t="shared" si="60"/>
        <v>0</v>
      </c>
      <c r="CS22" s="40">
        <v>0</v>
      </c>
      <c r="CT22" s="42">
        <f t="shared" si="61"/>
        <v>0</v>
      </c>
      <c r="CU22" s="39">
        <f t="shared" si="62"/>
        <v>0</v>
      </c>
      <c r="CV22" s="40">
        <v>0</v>
      </c>
      <c r="CW22" s="42">
        <f t="shared" si="63"/>
        <v>0</v>
      </c>
      <c r="CX22" s="39">
        <f t="shared" si="64"/>
        <v>0</v>
      </c>
      <c r="CY22" s="40">
        <v>0</v>
      </c>
      <c r="CZ22" s="42">
        <f t="shared" si="65"/>
        <v>0</v>
      </c>
      <c r="DA22" s="39">
        <f t="shared" si="66"/>
        <v>0</v>
      </c>
      <c r="DB22" s="40">
        <v>0</v>
      </c>
      <c r="DC22" s="42">
        <f t="shared" si="67"/>
        <v>0</v>
      </c>
      <c r="DD22" s="39">
        <f t="shared" si="68"/>
        <v>0</v>
      </c>
      <c r="DE22" s="40">
        <v>0</v>
      </c>
      <c r="DF22" s="42">
        <f t="shared" si="69"/>
        <v>0</v>
      </c>
      <c r="DG22" s="39">
        <f t="shared" si="70"/>
        <v>0</v>
      </c>
      <c r="DH22" s="40">
        <v>0</v>
      </c>
      <c r="DI22" s="42">
        <f t="shared" si="71"/>
        <v>0</v>
      </c>
      <c r="DJ22" s="39">
        <f t="shared" si="72"/>
        <v>0</v>
      </c>
      <c r="DK22" s="40">
        <v>0</v>
      </c>
      <c r="DL22" s="42">
        <f t="shared" si="73"/>
        <v>0</v>
      </c>
    </row>
    <row r="23" spans="1:116" ht="15.75" thickBot="1" x14ac:dyDescent="0.3">
      <c r="A23" s="10" t="s">
        <v>147</v>
      </c>
      <c r="B23" s="10" t="s">
        <v>148</v>
      </c>
      <c r="C23" s="34"/>
      <c r="D23" s="35">
        <f t="shared" si="74"/>
        <v>5.2462861610633307E-2</v>
      </c>
      <c r="E23" s="47">
        <v>671</v>
      </c>
      <c r="F23" s="37">
        <f t="shared" si="0"/>
        <v>608</v>
      </c>
      <c r="G23" s="38">
        <f t="shared" si="1"/>
        <v>0.90611028315946351</v>
      </c>
      <c r="H23" s="39">
        <f t="shared" si="75"/>
        <v>150</v>
      </c>
      <c r="I23" s="40">
        <f t="shared" si="2"/>
        <v>158</v>
      </c>
      <c r="J23" s="41">
        <f t="shared" si="3"/>
        <v>1.0533333333333332</v>
      </c>
      <c r="K23" s="42">
        <f t="shared" si="4"/>
        <v>8</v>
      </c>
      <c r="L23" s="43">
        <f t="shared" si="5"/>
        <v>0</v>
      </c>
      <c r="M23" s="44">
        <v>0</v>
      </c>
      <c r="N23" s="45">
        <f t="shared" si="6"/>
        <v>0</v>
      </c>
      <c r="O23" s="43">
        <f t="shared" si="7"/>
        <v>20</v>
      </c>
      <c r="P23" s="44">
        <v>24</v>
      </c>
      <c r="Q23" s="45">
        <f t="shared" si="8"/>
        <v>4</v>
      </c>
      <c r="R23" s="43">
        <f t="shared" si="9"/>
        <v>29</v>
      </c>
      <c r="S23" s="44">
        <v>20</v>
      </c>
      <c r="T23" s="45">
        <f t="shared" si="10"/>
        <v>-9</v>
      </c>
      <c r="U23" s="43">
        <f t="shared" si="11"/>
        <v>28</v>
      </c>
      <c r="V23" s="44">
        <v>32</v>
      </c>
      <c r="W23" s="45">
        <f t="shared" si="12"/>
        <v>4</v>
      </c>
      <c r="X23" s="43">
        <f t="shared" si="13"/>
        <v>35.150117279124316</v>
      </c>
      <c r="Y23" s="44">
        <v>38</v>
      </c>
      <c r="Z23" s="45">
        <f t="shared" si="14"/>
        <v>3</v>
      </c>
      <c r="AA23" s="43">
        <f t="shared" si="15"/>
        <v>33.681157154026586</v>
      </c>
      <c r="AB23" s="44">
        <v>35</v>
      </c>
      <c r="AC23" s="45">
        <f t="shared" si="16"/>
        <v>1</v>
      </c>
      <c r="AD23" s="43">
        <f t="shared" si="17"/>
        <v>3.9871774824081312</v>
      </c>
      <c r="AE23" s="44">
        <v>4</v>
      </c>
      <c r="AF23" s="45">
        <f t="shared" si="18"/>
        <v>0</v>
      </c>
      <c r="AG23" s="43">
        <f t="shared" si="19"/>
        <v>0.83940578577013292</v>
      </c>
      <c r="AH23" s="44">
        <v>3</v>
      </c>
      <c r="AI23" s="45">
        <f t="shared" si="20"/>
        <v>2</v>
      </c>
      <c r="AJ23" s="43">
        <f t="shared" si="21"/>
        <v>1.4689601250977327</v>
      </c>
      <c r="AK23" s="44">
        <v>2</v>
      </c>
      <c r="AL23" s="45">
        <f t="shared" si="22"/>
        <v>1</v>
      </c>
      <c r="AM23" s="46">
        <f t="shared" si="23"/>
        <v>173</v>
      </c>
      <c r="AN23" s="40">
        <f t="shared" si="24"/>
        <v>175</v>
      </c>
      <c r="AO23" s="41">
        <f t="shared" si="25"/>
        <v>1.0115606936416186</v>
      </c>
      <c r="AP23" s="42">
        <f t="shared" si="26"/>
        <v>2</v>
      </c>
      <c r="AQ23" s="39">
        <f t="shared" si="27"/>
        <v>32.841751368256453</v>
      </c>
      <c r="AR23" s="40">
        <v>37</v>
      </c>
      <c r="AS23" s="42">
        <f t="shared" si="28"/>
        <v>4</v>
      </c>
      <c r="AT23" s="39">
        <f t="shared" si="29"/>
        <v>34.310711493354184</v>
      </c>
      <c r="AU23" s="40">
        <v>31</v>
      </c>
      <c r="AV23" s="42">
        <f t="shared" si="30"/>
        <v>-3</v>
      </c>
      <c r="AW23" s="39">
        <f t="shared" si="31"/>
        <v>34.835340109460518</v>
      </c>
      <c r="AX23" s="40">
        <v>34</v>
      </c>
      <c r="AY23" s="42">
        <f t="shared" si="32"/>
        <v>-1</v>
      </c>
      <c r="AZ23" s="39">
        <f t="shared" si="33"/>
        <v>26.860985144644253</v>
      </c>
      <c r="BA23" s="40">
        <v>31</v>
      </c>
      <c r="BB23" s="42">
        <f t="shared" si="34"/>
        <v>4</v>
      </c>
      <c r="BC23" s="39">
        <f t="shared" si="35"/>
        <v>25.496950742767787</v>
      </c>
      <c r="BD23" s="40">
        <v>30</v>
      </c>
      <c r="BE23" s="42">
        <f t="shared" si="36"/>
        <v>5</v>
      </c>
      <c r="BF23" s="39">
        <f t="shared" si="37"/>
        <v>16.473338545738859</v>
      </c>
      <c r="BG23" s="40">
        <v>12</v>
      </c>
      <c r="BH23" s="42">
        <f t="shared" si="38"/>
        <v>-4</v>
      </c>
      <c r="BI23" s="39">
        <f t="shared" si="39"/>
        <v>1.888663017982799</v>
      </c>
      <c r="BJ23" s="40">
        <v>0</v>
      </c>
      <c r="BK23" s="42">
        <f t="shared" si="40"/>
        <v>-2</v>
      </c>
      <c r="BL23" s="39">
        <f t="shared" si="41"/>
        <v>0</v>
      </c>
      <c r="BM23" s="40">
        <v>0</v>
      </c>
      <c r="BN23" s="42">
        <f t="shared" si="42"/>
        <v>0</v>
      </c>
      <c r="BO23" s="46">
        <f t="shared" si="76"/>
        <v>136</v>
      </c>
      <c r="BP23" s="40">
        <f t="shared" si="43"/>
        <v>126</v>
      </c>
      <c r="BQ23" s="41">
        <f t="shared" si="44"/>
        <v>0.92647058823529416</v>
      </c>
      <c r="BR23" s="42">
        <f t="shared" si="45"/>
        <v>-10</v>
      </c>
      <c r="BS23" s="39">
        <f t="shared" si="46"/>
        <v>22.244253322908524</v>
      </c>
      <c r="BT23" s="40">
        <v>23</v>
      </c>
      <c r="BU23" s="42">
        <f t="shared" si="47"/>
        <v>1</v>
      </c>
      <c r="BV23" s="39">
        <f t="shared" si="48"/>
        <v>33.576231430805315</v>
      </c>
      <c r="BW23" s="40">
        <v>32</v>
      </c>
      <c r="BX23" s="42">
        <f t="shared" si="49"/>
        <v>-2</v>
      </c>
      <c r="BY23" s="39">
        <f t="shared" si="50"/>
        <v>35.464894448788115</v>
      </c>
      <c r="BZ23" s="40">
        <v>45</v>
      </c>
      <c r="CA23" s="42">
        <f t="shared" si="51"/>
        <v>10</v>
      </c>
      <c r="CB23" s="39">
        <f t="shared" si="52"/>
        <v>37.143706020328381</v>
      </c>
      <c r="CC23" s="40">
        <v>25</v>
      </c>
      <c r="CD23" s="42">
        <f t="shared" si="53"/>
        <v>-12</v>
      </c>
      <c r="CE23" s="39">
        <f t="shared" si="54"/>
        <v>4.4068803752931975</v>
      </c>
      <c r="CF23" s="40">
        <v>0</v>
      </c>
      <c r="CG23" s="42">
        <f t="shared" si="55"/>
        <v>-4</v>
      </c>
      <c r="CH23" s="39">
        <f t="shared" si="56"/>
        <v>2.9379202501954653</v>
      </c>
      <c r="CI23" s="40">
        <v>1</v>
      </c>
      <c r="CJ23" s="42">
        <f t="shared" si="57"/>
        <v>-2</v>
      </c>
      <c r="CK23" s="46">
        <f t="shared" si="77"/>
        <v>227</v>
      </c>
      <c r="CL23" s="40">
        <f t="shared" si="78"/>
        <v>149</v>
      </c>
      <c r="CM23" s="41">
        <f t="shared" si="79"/>
        <v>0.65638766519823788</v>
      </c>
      <c r="CN23" s="45">
        <f t="shared" si="80"/>
        <v>-78</v>
      </c>
      <c r="CO23" s="39">
        <f t="shared" si="58"/>
        <v>35.359968725566851</v>
      </c>
      <c r="CP23" s="40">
        <v>34</v>
      </c>
      <c r="CQ23" s="42">
        <f t="shared" si="59"/>
        <v>-1</v>
      </c>
      <c r="CR23" s="39">
        <f t="shared" si="60"/>
        <v>36.409225957779512</v>
      </c>
      <c r="CS23" s="40">
        <v>17</v>
      </c>
      <c r="CT23" s="42">
        <f t="shared" si="61"/>
        <v>-19</v>
      </c>
      <c r="CU23" s="39">
        <f t="shared" si="62"/>
        <v>35.569820172009379</v>
      </c>
      <c r="CV23" s="40">
        <v>26</v>
      </c>
      <c r="CW23" s="42">
        <f t="shared" si="63"/>
        <v>-10</v>
      </c>
      <c r="CX23" s="39">
        <f t="shared" si="64"/>
        <v>24.762470680218922</v>
      </c>
      <c r="CY23" s="40">
        <v>21</v>
      </c>
      <c r="CZ23" s="42">
        <f t="shared" si="65"/>
        <v>-4</v>
      </c>
      <c r="DA23" s="39">
        <f t="shared" si="66"/>
        <v>34.310711493354184</v>
      </c>
      <c r="DB23" s="40">
        <v>19</v>
      </c>
      <c r="DC23" s="42">
        <f t="shared" si="67"/>
        <v>-15</v>
      </c>
      <c r="DD23" s="39">
        <f t="shared" si="68"/>
        <v>26.126505082095388</v>
      </c>
      <c r="DE23" s="40">
        <v>24</v>
      </c>
      <c r="DF23" s="42">
        <f t="shared" si="69"/>
        <v>-2</v>
      </c>
      <c r="DG23" s="39">
        <f t="shared" si="70"/>
        <v>21.509773260359655</v>
      </c>
      <c r="DH23" s="40">
        <v>8</v>
      </c>
      <c r="DI23" s="42">
        <f t="shared" si="71"/>
        <v>-14</v>
      </c>
      <c r="DJ23" s="39">
        <f t="shared" si="72"/>
        <v>12.06645817044566</v>
      </c>
      <c r="DK23" s="40">
        <v>9</v>
      </c>
      <c r="DL23" s="42">
        <f t="shared" si="73"/>
        <v>-3</v>
      </c>
    </row>
    <row r="24" spans="1:116" ht="15.75" thickBot="1" x14ac:dyDescent="0.3">
      <c r="A24" s="11" t="s">
        <v>149</v>
      </c>
      <c r="B24" s="11" t="s">
        <v>150</v>
      </c>
      <c r="C24" s="34"/>
      <c r="D24" s="35">
        <f t="shared" si="74"/>
        <v>3.3541829554339327E-2</v>
      </c>
      <c r="E24" s="47">
        <v>429</v>
      </c>
      <c r="F24" s="37">
        <f t="shared" si="0"/>
        <v>379</v>
      </c>
      <c r="G24" s="38">
        <f t="shared" si="1"/>
        <v>0.8834498834498834</v>
      </c>
      <c r="H24" s="39">
        <f t="shared" si="75"/>
        <v>96</v>
      </c>
      <c r="I24" s="40">
        <f t="shared" si="2"/>
        <v>85</v>
      </c>
      <c r="J24" s="41">
        <f t="shared" si="3"/>
        <v>0.88541666666666663</v>
      </c>
      <c r="K24" s="42">
        <f t="shared" si="4"/>
        <v>-11</v>
      </c>
      <c r="L24" s="43">
        <f t="shared" si="5"/>
        <v>0</v>
      </c>
      <c r="M24" s="44">
        <v>0</v>
      </c>
      <c r="N24" s="45">
        <f t="shared" si="6"/>
        <v>0</v>
      </c>
      <c r="O24" s="43">
        <f t="shared" si="7"/>
        <v>13</v>
      </c>
      <c r="P24" s="44">
        <v>13</v>
      </c>
      <c r="Q24" s="45">
        <f t="shared" si="8"/>
        <v>0</v>
      </c>
      <c r="R24" s="43">
        <f t="shared" si="9"/>
        <v>18</v>
      </c>
      <c r="S24" s="44">
        <v>10</v>
      </c>
      <c r="T24" s="45">
        <f t="shared" si="10"/>
        <v>-8</v>
      </c>
      <c r="U24" s="43">
        <f t="shared" si="11"/>
        <v>18</v>
      </c>
      <c r="V24" s="44">
        <v>17</v>
      </c>
      <c r="W24" s="45">
        <f t="shared" si="12"/>
        <v>-1</v>
      </c>
      <c r="X24" s="43">
        <f t="shared" si="13"/>
        <v>22.473025801407349</v>
      </c>
      <c r="Y24" s="44">
        <v>26</v>
      </c>
      <c r="Z24" s="45">
        <f t="shared" si="14"/>
        <v>4</v>
      </c>
      <c r="AA24" s="43">
        <f t="shared" si="15"/>
        <v>21.533854573885847</v>
      </c>
      <c r="AB24" s="44">
        <v>17</v>
      </c>
      <c r="AC24" s="45">
        <f t="shared" si="16"/>
        <v>-5</v>
      </c>
      <c r="AD24" s="43">
        <f t="shared" si="17"/>
        <v>2.549179046129789</v>
      </c>
      <c r="AE24" s="44">
        <v>0</v>
      </c>
      <c r="AF24" s="45">
        <f t="shared" si="18"/>
        <v>-3</v>
      </c>
      <c r="AG24" s="43">
        <f t="shared" si="19"/>
        <v>0.53666927286942923</v>
      </c>
      <c r="AH24" s="44">
        <v>0</v>
      </c>
      <c r="AI24" s="45">
        <f t="shared" si="20"/>
        <v>-1</v>
      </c>
      <c r="AJ24" s="43">
        <f t="shared" si="21"/>
        <v>0.93917122752150117</v>
      </c>
      <c r="AK24" s="44">
        <v>2</v>
      </c>
      <c r="AL24" s="45">
        <f t="shared" si="22"/>
        <v>1</v>
      </c>
      <c r="AM24" s="46">
        <f t="shared" si="23"/>
        <v>111</v>
      </c>
      <c r="AN24" s="40">
        <f t="shared" si="24"/>
        <v>104</v>
      </c>
      <c r="AO24" s="41">
        <f t="shared" si="25"/>
        <v>0.93693693693693691</v>
      </c>
      <c r="AP24" s="42">
        <f t="shared" si="26"/>
        <v>-7</v>
      </c>
      <c r="AQ24" s="39">
        <f t="shared" si="27"/>
        <v>20.997185301016419</v>
      </c>
      <c r="AR24" s="40">
        <v>24</v>
      </c>
      <c r="AS24" s="42">
        <f t="shared" si="28"/>
        <v>3</v>
      </c>
      <c r="AT24" s="39">
        <f t="shared" si="29"/>
        <v>21.936356528537921</v>
      </c>
      <c r="AU24" s="40">
        <v>19</v>
      </c>
      <c r="AV24" s="42">
        <f t="shared" si="30"/>
        <v>-3</v>
      </c>
      <c r="AW24" s="39">
        <f t="shared" si="31"/>
        <v>22.271774824081312</v>
      </c>
      <c r="AX24" s="40">
        <v>20</v>
      </c>
      <c r="AY24" s="42">
        <f t="shared" si="32"/>
        <v>-2</v>
      </c>
      <c r="AZ24" s="39">
        <f t="shared" si="33"/>
        <v>17.173416731821735</v>
      </c>
      <c r="BA24" s="40">
        <v>13</v>
      </c>
      <c r="BB24" s="42">
        <f t="shared" si="34"/>
        <v>-4</v>
      </c>
      <c r="BC24" s="39">
        <f t="shared" si="35"/>
        <v>16.301329163408912</v>
      </c>
      <c r="BD24" s="40">
        <v>16</v>
      </c>
      <c r="BE24" s="42">
        <f t="shared" si="36"/>
        <v>0</v>
      </c>
      <c r="BF24" s="39">
        <f t="shared" si="37"/>
        <v>10.532134480062549</v>
      </c>
      <c r="BG24" s="40">
        <v>10</v>
      </c>
      <c r="BH24" s="42">
        <f t="shared" si="38"/>
        <v>-1</v>
      </c>
      <c r="BI24" s="39">
        <f t="shared" si="39"/>
        <v>1.2075058639562157</v>
      </c>
      <c r="BJ24" s="40">
        <v>2</v>
      </c>
      <c r="BK24" s="42">
        <f t="shared" si="40"/>
        <v>1</v>
      </c>
      <c r="BL24" s="39">
        <f t="shared" si="41"/>
        <v>0</v>
      </c>
      <c r="BM24" s="40">
        <v>0</v>
      </c>
      <c r="BN24" s="42">
        <f t="shared" si="42"/>
        <v>0</v>
      </c>
      <c r="BO24" s="46">
        <f t="shared" si="76"/>
        <v>87</v>
      </c>
      <c r="BP24" s="40">
        <f t="shared" si="43"/>
        <v>91</v>
      </c>
      <c r="BQ24" s="41">
        <f t="shared" si="44"/>
        <v>1.0459770114942528</v>
      </c>
      <c r="BR24" s="42">
        <f t="shared" si="45"/>
        <v>4</v>
      </c>
      <c r="BS24" s="39">
        <f t="shared" si="46"/>
        <v>14.221735731039875</v>
      </c>
      <c r="BT24" s="40">
        <v>17</v>
      </c>
      <c r="BU24" s="42">
        <f t="shared" si="47"/>
        <v>3</v>
      </c>
      <c r="BV24" s="39">
        <f t="shared" si="48"/>
        <v>21.466770914777168</v>
      </c>
      <c r="BW24" s="40">
        <v>18</v>
      </c>
      <c r="BX24" s="42">
        <f t="shared" si="49"/>
        <v>-3</v>
      </c>
      <c r="BY24" s="39">
        <f t="shared" si="50"/>
        <v>22.674276778733386</v>
      </c>
      <c r="BZ24" s="40">
        <v>28</v>
      </c>
      <c r="CA24" s="42">
        <f t="shared" si="51"/>
        <v>5</v>
      </c>
      <c r="CB24" s="39">
        <f t="shared" si="52"/>
        <v>23.747615324472243</v>
      </c>
      <c r="CC24" s="40">
        <v>24</v>
      </c>
      <c r="CD24" s="42">
        <f t="shared" si="53"/>
        <v>0</v>
      </c>
      <c r="CE24" s="39">
        <f t="shared" si="54"/>
        <v>2.8175136825645035</v>
      </c>
      <c r="CF24" s="40">
        <v>4</v>
      </c>
      <c r="CG24" s="42">
        <f t="shared" si="55"/>
        <v>1</v>
      </c>
      <c r="CH24" s="39">
        <f t="shared" si="56"/>
        <v>1.8783424550430023</v>
      </c>
      <c r="CI24" s="40">
        <v>0</v>
      </c>
      <c r="CJ24" s="42">
        <f t="shared" si="57"/>
        <v>-2</v>
      </c>
      <c r="CK24" s="46">
        <f t="shared" si="77"/>
        <v>145</v>
      </c>
      <c r="CL24" s="40">
        <f t="shared" si="78"/>
        <v>99</v>
      </c>
      <c r="CM24" s="41">
        <f t="shared" si="79"/>
        <v>0.6827586206896552</v>
      </c>
      <c r="CN24" s="45">
        <f t="shared" si="80"/>
        <v>-46</v>
      </c>
      <c r="CO24" s="39">
        <f t="shared" si="58"/>
        <v>22.607193119624707</v>
      </c>
      <c r="CP24" s="40">
        <v>18</v>
      </c>
      <c r="CQ24" s="42">
        <f t="shared" si="59"/>
        <v>-5</v>
      </c>
      <c r="CR24" s="39">
        <f t="shared" si="60"/>
        <v>23.278029710711493</v>
      </c>
      <c r="CS24" s="40">
        <v>9</v>
      </c>
      <c r="CT24" s="42">
        <f t="shared" si="61"/>
        <v>-14</v>
      </c>
      <c r="CU24" s="39">
        <f t="shared" si="62"/>
        <v>22.741360437842065</v>
      </c>
      <c r="CV24" s="40">
        <v>17</v>
      </c>
      <c r="CW24" s="42">
        <f t="shared" si="63"/>
        <v>-6</v>
      </c>
      <c r="CX24" s="39">
        <f t="shared" si="64"/>
        <v>15.831743549648163</v>
      </c>
      <c r="CY24" s="40">
        <v>15</v>
      </c>
      <c r="CZ24" s="42">
        <f t="shared" si="65"/>
        <v>-1</v>
      </c>
      <c r="DA24" s="39">
        <f t="shared" si="66"/>
        <v>21.936356528537921</v>
      </c>
      <c r="DB24" s="40">
        <v>14</v>
      </c>
      <c r="DC24" s="42">
        <f t="shared" si="67"/>
        <v>-8</v>
      </c>
      <c r="DD24" s="39">
        <f t="shared" si="68"/>
        <v>16.703831118060986</v>
      </c>
      <c r="DE24" s="40">
        <v>13</v>
      </c>
      <c r="DF24" s="42">
        <f t="shared" si="69"/>
        <v>-4</v>
      </c>
      <c r="DG24" s="39">
        <f t="shared" si="70"/>
        <v>13.752150117279124</v>
      </c>
      <c r="DH24" s="40">
        <v>13</v>
      </c>
      <c r="DI24" s="42">
        <f t="shared" si="71"/>
        <v>-1</v>
      </c>
      <c r="DJ24" s="39">
        <f t="shared" si="72"/>
        <v>7.7146207974980454</v>
      </c>
      <c r="DK24" s="40">
        <v>2</v>
      </c>
      <c r="DL24" s="42">
        <f t="shared" si="73"/>
        <v>-6</v>
      </c>
    </row>
    <row r="25" spans="1:116" ht="15.75" thickBot="1" x14ac:dyDescent="0.3">
      <c r="A25" s="10" t="s">
        <v>151</v>
      </c>
      <c r="B25" s="10" t="s">
        <v>152</v>
      </c>
      <c r="C25" s="34"/>
      <c r="D25" s="35">
        <f t="shared" si="74"/>
        <v>6.2548866301798279E-3</v>
      </c>
      <c r="E25" s="47">
        <v>80</v>
      </c>
      <c r="F25" s="37">
        <f t="shared" si="0"/>
        <v>82</v>
      </c>
      <c r="G25" s="38">
        <f t="shared" si="1"/>
        <v>1.0249999999999999</v>
      </c>
      <c r="H25" s="39">
        <f t="shared" si="75"/>
        <v>18</v>
      </c>
      <c r="I25" s="40">
        <f t="shared" si="2"/>
        <v>16</v>
      </c>
      <c r="J25" s="41">
        <f t="shared" si="3"/>
        <v>0.88888888888888884</v>
      </c>
      <c r="K25" s="42">
        <f t="shared" si="4"/>
        <v>-2</v>
      </c>
      <c r="L25" s="43">
        <f t="shared" si="5"/>
        <v>0</v>
      </c>
      <c r="M25" s="44">
        <v>0</v>
      </c>
      <c r="N25" s="45">
        <f t="shared" si="6"/>
        <v>0</v>
      </c>
      <c r="O25" s="43">
        <f t="shared" si="7"/>
        <v>3</v>
      </c>
      <c r="P25" s="44">
        <v>4</v>
      </c>
      <c r="Q25" s="45">
        <f t="shared" si="8"/>
        <v>1</v>
      </c>
      <c r="R25" s="43">
        <f t="shared" si="9"/>
        <v>4</v>
      </c>
      <c r="S25" s="44">
        <v>0</v>
      </c>
      <c r="T25" s="45">
        <f t="shared" si="10"/>
        <v>-4</v>
      </c>
      <c r="U25" s="43">
        <f t="shared" si="11"/>
        <v>4</v>
      </c>
      <c r="V25" s="44">
        <v>0</v>
      </c>
      <c r="W25" s="45">
        <f t="shared" si="12"/>
        <v>-4</v>
      </c>
      <c r="X25" s="43">
        <f t="shared" si="13"/>
        <v>4.1907740422204851</v>
      </c>
      <c r="Y25" s="44">
        <v>5</v>
      </c>
      <c r="Z25" s="45">
        <f t="shared" si="14"/>
        <v>1</v>
      </c>
      <c r="AA25" s="43">
        <f t="shared" si="15"/>
        <v>4.0156372165754499</v>
      </c>
      <c r="AB25" s="44">
        <v>5</v>
      </c>
      <c r="AC25" s="45">
        <f t="shared" si="16"/>
        <v>1</v>
      </c>
      <c r="AD25" s="43">
        <f t="shared" si="17"/>
        <v>0.4753713838936669</v>
      </c>
      <c r="AE25" s="44">
        <v>2</v>
      </c>
      <c r="AF25" s="45">
        <f t="shared" si="18"/>
        <v>2</v>
      </c>
      <c r="AG25" s="43">
        <f t="shared" si="19"/>
        <v>0.10007818608287725</v>
      </c>
      <c r="AH25" s="44">
        <v>0</v>
      </c>
      <c r="AI25" s="45">
        <f t="shared" si="20"/>
        <v>0</v>
      </c>
      <c r="AJ25" s="43">
        <f t="shared" si="21"/>
        <v>0.17513682564503519</v>
      </c>
      <c r="AK25" s="44">
        <v>0</v>
      </c>
      <c r="AL25" s="45">
        <f t="shared" si="22"/>
        <v>0</v>
      </c>
      <c r="AM25" s="46">
        <f t="shared" si="23"/>
        <v>21</v>
      </c>
      <c r="AN25" s="40">
        <f t="shared" si="24"/>
        <v>22</v>
      </c>
      <c r="AO25" s="41">
        <f t="shared" si="25"/>
        <v>1.0476190476190477</v>
      </c>
      <c r="AP25" s="42">
        <f t="shared" si="26"/>
        <v>1</v>
      </c>
      <c r="AQ25" s="39">
        <f t="shared" si="27"/>
        <v>3.9155590304925725</v>
      </c>
      <c r="AR25" s="40">
        <v>4</v>
      </c>
      <c r="AS25" s="42">
        <f t="shared" si="28"/>
        <v>0</v>
      </c>
      <c r="AT25" s="39">
        <f t="shared" si="29"/>
        <v>4.0906958561376072</v>
      </c>
      <c r="AU25" s="40">
        <v>6</v>
      </c>
      <c r="AV25" s="42">
        <f t="shared" si="30"/>
        <v>2</v>
      </c>
      <c r="AW25" s="39">
        <f t="shared" si="31"/>
        <v>4.153244722439406</v>
      </c>
      <c r="AX25" s="40">
        <v>5</v>
      </c>
      <c r="AY25" s="42">
        <f t="shared" si="32"/>
        <v>1</v>
      </c>
      <c r="AZ25" s="39">
        <f t="shared" si="33"/>
        <v>3.2025019546520719</v>
      </c>
      <c r="BA25" s="40">
        <v>4</v>
      </c>
      <c r="BB25" s="42">
        <f t="shared" si="34"/>
        <v>1</v>
      </c>
      <c r="BC25" s="39">
        <f t="shared" si="35"/>
        <v>3.0398749022673965</v>
      </c>
      <c r="BD25" s="40">
        <v>3</v>
      </c>
      <c r="BE25" s="42">
        <f t="shared" si="36"/>
        <v>0</v>
      </c>
      <c r="BF25" s="39">
        <f t="shared" si="37"/>
        <v>1.9640344018764659</v>
      </c>
      <c r="BG25" s="40">
        <v>0</v>
      </c>
      <c r="BH25" s="42">
        <f t="shared" si="38"/>
        <v>-2</v>
      </c>
      <c r="BI25" s="39">
        <f t="shared" si="39"/>
        <v>0.2251759186864738</v>
      </c>
      <c r="BJ25" s="40">
        <v>0</v>
      </c>
      <c r="BK25" s="42">
        <f t="shared" si="40"/>
        <v>0</v>
      </c>
      <c r="BL25" s="39">
        <f t="shared" si="41"/>
        <v>0</v>
      </c>
      <c r="BM25" s="40">
        <v>0</v>
      </c>
      <c r="BN25" s="42">
        <f t="shared" si="42"/>
        <v>0</v>
      </c>
      <c r="BO25" s="46">
        <f t="shared" si="76"/>
        <v>17</v>
      </c>
      <c r="BP25" s="40">
        <f t="shared" si="43"/>
        <v>23</v>
      </c>
      <c r="BQ25" s="41">
        <f t="shared" si="44"/>
        <v>1.3529411764705883</v>
      </c>
      <c r="BR25" s="42">
        <f t="shared" si="45"/>
        <v>6</v>
      </c>
      <c r="BS25" s="39">
        <f t="shared" si="46"/>
        <v>2.6520719311962471</v>
      </c>
      <c r="BT25" s="40">
        <v>4</v>
      </c>
      <c r="BU25" s="42">
        <f t="shared" si="47"/>
        <v>1</v>
      </c>
      <c r="BV25" s="39">
        <f t="shared" si="48"/>
        <v>4.0031274433150896</v>
      </c>
      <c r="BW25" s="40">
        <v>5</v>
      </c>
      <c r="BX25" s="42">
        <f t="shared" si="49"/>
        <v>1</v>
      </c>
      <c r="BY25" s="39">
        <f t="shared" si="50"/>
        <v>4.2283033620015633</v>
      </c>
      <c r="BZ25" s="40">
        <v>5</v>
      </c>
      <c r="CA25" s="42">
        <f t="shared" si="51"/>
        <v>1</v>
      </c>
      <c r="CB25" s="39">
        <f t="shared" si="52"/>
        <v>4.4284597341673182</v>
      </c>
      <c r="CC25" s="40">
        <v>9</v>
      </c>
      <c r="CD25" s="42">
        <f t="shared" si="53"/>
        <v>5</v>
      </c>
      <c r="CE25" s="39">
        <f t="shared" si="54"/>
        <v>0.52541047693510556</v>
      </c>
      <c r="CF25" s="40">
        <v>0</v>
      </c>
      <c r="CG25" s="42">
        <f t="shared" si="55"/>
        <v>-1</v>
      </c>
      <c r="CH25" s="39">
        <f t="shared" si="56"/>
        <v>0.35027365129007038</v>
      </c>
      <c r="CI25" s="40">
        <v>0</v>
      </c>
      <c r="CJ25" s="42">
        <f t="shared" si="57"/>
        <v>0</v>
      </c>
      <c r="CK25" s="46">
        <f t="shared" si="77"/>
        <v>27</v>
      </c>
      <c r="CL25" s="40">
        <f t="shared" si="78"/>
        <v>21</v>
      </c>
      <c r="CM25" s="41">
        <f t="shared" si="79"/>
        <v>0.77777777777777779</v>
      </c>
      <c r="CN25" s="45">
        <f t="shared" si="80"/>
        <v>-6</v>
      </c>
      <c r="CO25" s="39">
        <f t="shared" si="58"/>
        <v>4.2157935887412039</v>
      </c>
      <c r="CP25" s="40">
        <v>0</v>
      </c>
      <c r="CQ25" s="42">
        <f t="shared" si="59"/>
        <v>-4</v>
      </c>
      <c r="CR25" s="39">
        <f t="shared" si="60"/>
        <v>4.3408913213448006</v>
      </c>
      <c r="CS25" s="40">
        <v>8</v>
      </c>
      <c r="CT25" s="42">
        <f t="shared" si="61"/>
        <v>4</v>
      </c>
      <c r="CU25" s="39">
        <f t="shared" si="62"/>
        <v>4.2408131352619236</v>
      </c>
      <c r="CV25" s="40">
        <v>0</v>
      </c>
      <c r="CW25" s="42">
        <f t="shared" si="63"/>
        <v>-4</v>
      </c>
      <c r="CX25" s="39">
        <f t="shared" si="64"/>
        <v>2.9523064894448789</v>
      </c>
      <c r="CY25" s="40">
        <v>0</v>
      </c>
      <c r="CZ25" s="42">
        <f t="shared" si="65"/>
        <v>-3</v>
      </c>
      <c r="DA25" s="39">
        <f t="shared" si="66"/>
        <v>4.0906958561376072</v>
      </c>
      <c r="DB25" s="40">
        <v>8</v>
      </c>
      <c r="DC25" s="42">
        <f t="shared" si="67"/>
        <v>4</v>
      </c>
      <c r="DD25" s="39">
        <f t="shared" si="68"/>
        <v>3.1149335418295543</v>
      </c>
      <c r="DE25" s="40">
        <v>3</v>
      </c>
      <c r="DF25" s="42">
        <f t="shared" si="69"/>
        <v>0</v>
      </c>
      <c r="DG25" s="39">
        <f t="shared" si="70"/>
        <v>2.5645035183737295</v>
      </c>
      <c r="DH25" s="40">
        <v>2</v>
      </c>
      <c r="DI25" s="42">
        <f t="shared" si="71"/>
        <v>-1</v>
      </c>
      <c r="DJ25" s="39">
        <f t="shared" si="72"/>
        <v>1.4386239249413604</v>
      </c>
      <c r="DK25" s="40">
        <v>0</v>
      </c>
      <c r="DL25" s="42">
        <f t="shared" si="73"/>
        <v>-1</v>
      </c>
    </row>
    <row r="26" spans="1:116" ht="15.75" thickBot="1" x14ac:dyDescent="0.3">
      <c r="A26" s="11" t="s">
        <v>153</v>
      </c>
      <c r="B26" s="11" t="s">
        <v>154</v>
      </c>
      <c r="C26" s="34"/>
      <c r="D26" s="35">
        <f t="shared" si="74"/>
        <v>3.956215793588741E-2</v>
      </c>
      <c r="E26" s="47">
        <v>506</v>
      </c>
      <c r="F26" s="37">
        <f t="shared" si="0"/>
        <v>379</v>
      </c>
      <c r="G26" s="38">
        <f t="shared" si="1"/>
        <v>0.74901185770750989</v>
      </c>
      <c r="H26" s="39">
        <f t="shared" si="75"/>
        <v>113</v>
      </c>
      <c r="I26" s="40">
        <f t="shared" si="2"/>
        <v>106</v>
      </c>
      <c r="J26" s="41">
        <f t="shared" si="3"/>
        <v>0.93805309734513276</v>
      </c>
      <c r="K26" s="42">
        <f t="shared" si="4"/>
        <v>-7</v>
      </c>
      <c r="L26" s="43">
        <f t="shared" si="5"/>
        <v>0</v>
      </c>
      <c r="M26" s="44">
        <v>0</v>
      </c>
      <c r="N26" s="45">
        <f t="shared" si="6"/>
        <v>0</v>
      </c>
      <c r="O26" s="43">
        <f t="shared" si="7"/>
        <v>15</v>
      </c>
      <c r="P26" s="44">
        <v>12</v>
      </c>
      <c r="Q26" s="45">
        <f t="shared" si="8"/>
        <v>-3</v>
      </c>
      <c r="R26" s="43">
        <f t="shared" si="9"/>
        <v>22</v>
      </c>
      <c r="S26" s="44">
        <v>19</v>
      </c>
      <c r="T26" s="45">
        <f t="shared" si="10"/>
        <v>-3</v>
      </c>
      <c r="U26" s="43">
        <f t="shared" si="11"/>
        <v>21</v>
      </c>
      <c r="V26" s="44">
        <v>18</v>
      </c>
      <c r="W26" s="45">
        <f t="shared" si="12"/>
        <v>-3</v>
      </c>
      <c r="X26" s="43">
        <f t="shared" si="13"/>
        <v>26.506645817044564</v>
      </c>
      <c r="Y26" s="44">
        <v>24</v>
      </c>
      <c r="Z26" s="45">
        <f t="shared" si="14"/>
        <v>-3</v>
      </c>
      <c r="AA26" s="43">
        <f t="shared" si="15"/>
        <v>25.398905394839716</v>
      </c>
      <c r="AB26" s="44">
        <v>23</v>
      </c>
      <c r="AC26" s="45">
        <f t="shared" si="16"/>
        <v>-2</v>
      </c>
      <c r="AD26" s="43">
        <f t="shared" si="17"/>
        <v>3.0067240031274434</v>
      </c>
      <c r="AE26" s="44">
        <v>6</v>
      </c>
      <c r="AF26" s="45">
        <f t="shared" si="18"/>
        <v>3</v>
      </c>
      <c r="AG26" s="43">
        <f t="shared" si="19"/>
        <v>0.63299452697419856</v>
      </c>
      <c r="AH26" s="44">
        <v>3</v>
      </c>
      <c r="AI26" s="45">
        <f t="shared" si="20"/>
        <v>2</v>
      </c>
      <c r="AJ26" s="43">
        <f t="shared" si="21"/>
        <v>1.1077404222048475</v>
      </c>
      <c r="AK26" s="44">
        <v>1</v>
      </c>
      <c r="AL26" s="45">
        <f t="shared" si="22"/>
        <v>0</v>
      </c>
      <c r="AM26" s="46">
        <f t="shared" si="23"/>
        <v>131</v>
      </c>
      <c r="AN26" s="40">
        <f t="shared" si="24"/>
        <v>114</v>
      </c>
      <c r="AO26" s="41">
        <f t="shared" si="25"/>
        <v>0.87022900763358779</v>
      </c>
      <c r="AP26" s="42">
        <f t="shared" si="26"/>
        <v>-17</v>
      </c>
      <c r="AQ26" s="39">
        <f t="shared" si="27"/>
        <v>24.765910867865518</v>
      </c>
      <c r="AR26" s="40">
        <v>22</v>
      </c>
      <c r="AS26" s="42">
        <f t="shared" si="28"/>
        <v>-3</v>
      </c>
      <c r="AT26" s="39">
        <f t="shared" si="29"/>
        <v>25.873651290070367</v>
      </c>
      <c r="AU26" s="40">
        <v>22</v>
      </c>
      <c r="AV26" s="42">
        <f t="shared" si="30"/>
        <v>-4</v>
      </c>
      <c r="AW26" s="39">
        <f t="shared" si="31"/>
        <v>26.269272869429241</v>
      </c>
      <c r="AX26" s="40">
        <v>17</v>
      </c>
      <c r="AY26" s="42">
        <f t="shared" si="32"/>
        <v>-9</v>
      </c>
      <c r="AZ26" s="39">
        <f t="shared" si="33"/>
        <v>20.255824863174354</v>
      </c>
      <c r="BA26" s="40">
        <v>19</v>
      </c>
      <c r="BB26" s="42">
        <f t="shared" si="34"/>
        <v>-1</v>
      </c>
      <c r="BC26" s="39">
        <f t="shared" si="35"/>
        <v>19.227208756841282</v>
      </c>
      <c r="BD26" s="40">
        <v>22</v>
      </c>
      <c r="BE26" s="42">
        <f t="shared" si="36"/>
        <v>3</v>
      </c>
      <c r="BF26" s="39">
        <f t="shared" si="37"/>
        <v>12.422517591868647</v>
      </c>
      <c r="BG26" s="40">
        <v>11</v>
      </c>
      <c r="BH26" s="42">
        <f t="shared" si="38"/>
        <v>-1</v>
      </c>
      <c r="BI26" s="39">
        <f t="shared" si="39"/>
        <v>1.4242376856919468</v>
      </c>
      <c r="BJ26" s="40">
        <v>1</v>
      </c>
      <c r="BK26" s="42">
        <f t="shared" si="40"/>
        <v>0</v>
      </c>
      <c r="BL26" s="39">
        <f t="shared" si="41"/>
        <v>0</v>
      </c>
      <c r="BM26" s="40">
        <v>0</v>
      </c>
      <c r="BN26" s="42">
        <f t="shared" si="42"/>
        <v>0</v>
      </c>
      <c r="BO26" s="46">
        <f t="shared" si="76"/>
        <v>103</v>
      </c>
      <c r="BP26" s="40">
        <f t="shared" si="43"/>
        <v>96</v>
      </c>
      <c r="BQ26" s="41">
        <f t="shared" si="44"/>
        <v>0.93203883495145634</v>
      </c>
      <c r="BR26" s="42">
        <f t="shared" si="45"/>
        <v>-7</v>
      </c>
      <c r="BS26" s="39">
        <f t="shared" si="46"/>
        <v>16.774354964816261</v>
      </c>
      <c r="BT26" s="40">
        <v>19</v>
      </c>
      <c r="BU26" s="42">
        <f t="shared" si="47"/>
        <v>2</v>
      </c>
      <c r="BV26" s="39">
        <f t="shared" si="48"/>
        <v>25.319781078967942</v>
      </c>
      <c r="BW26" s="40">
        <v>24</v>
      </c>
      <c r="BX26" s="42">
        <f t="shared" si="49"/>
        <v>-1</v>
      </c>
      <c r="BY26" s="39">
        <f t="shared" si="50"/>
        <v>26.744018764659888</v>
      </c>
      <c r="BZ26" s="40">
        <v>17</v>
      </c>
      <c r="CA26" s="42">
        <f t="shared" si="51"/>
        <v>-10</v>
      </c>
      <c r="CB26" s="39">
        <f t="shared" si="52"/>
        <v>28.010007818608287</v>
      </c>
      <c r="CC26" s="40">
        <v>30</v>
      </c>
      <c r="CD26" s="42">
        <f t="shared" si="53"/>
        <v>2</v>
      </c>
      <c r="CE26" s="39">
        <f t="shared" si="54"/>
        <v>3.3232212666145422</v>
      </c>
      <c r="CF26" s="40">
        <v>5</v>
      </c>
      <c r="CG26" s="42">
        <f t="shared" si="55"/>
        <v>2</v>
      </c>
      <c r="CH26" s="39">
        <f t="shared" si="56"/>
        <v>2.2154808444096949</v>
      </c>
      <c r="CI26" s="40">
        <v>1</v>
      </c>
      <c r="CJ26" s="42">
        <f t="shared" si="57"/>
        <v>-1</v>
      </c>
      <c r="CK26" s="46">
        <f t="shared" si="77"/>
        <v>171</v>
      </c>
      <c r="CL26" s="40">
        <f t="shared" si="78"/>
        <v>63</v>
      </c>
      <c r="CM26" s="41">
        <f t="shared" si="79"/>
        <v>0.36842105263157893</v>
      </c>
      <c r="CN26" s="45">
        <f t="shared" si="80"/>
        <v>-108</v>
      </c>
      <c r="CO26" s="39">
        <f t="shared" si="58"/>
        <v>26.664894448788115</v>
      </c>
      <c r="CP26" s="40">
        <v>12</v>
      </c>
      <c r="CQ26" s="42">
        <f t="shared" si="59"/>
        <v>-15</v>
      </c>
      <c r="CR26" s="39">
        <f t="shared" si="60"/>
        <v>27.456137607505863</v>
      </c>
      <c r="CS26" s="40">
        <v>12</v>
      </c>
      <c r="CT26" s="42">
        <f t="shared" si="61"/>
        <v>-15</v>
      </c>
      <c r="CU26" s="39">
        <f t="shared" si="62"/>
        <v>26.823143080531665</v>
      </c>
      <c r="CV26" s="40">
        <v>13</v>
      </c>
      <c r="CW26" s="42">
        <f t="shared" si="63"/>
        <v>-14</v>
      </c>
      <c r="CX26" s="39">
        <f t="shared" si="64"/>
        <v>18.673338545738858</v>
      </c>
      <c r="CY26" s="40">
        <v>8</v>
      </c>
      <c r="CZ26" s="42">
        <f t="shared" si="65"/>
        <v>-11</v>
      </c>
      <c r="DA26" s="39">
        <f t="shared" si="66"/>
        <v>25.873651290070367</v>
      </c>
      <c r="DB26" s="40">
        <v>7</v>
      </c>
      <c r="DC26" s="42">
        <f t="shared" si="67"/>
        <v>-19</v>
      </c>
      <c r="DD26" s="39">
        <f t="shared" si="68"/>
        <v>19.70195465207193</v>
      </c>
      <c r="DE26" s="40">
        <v>7</v>
      </c>
      <c r="DF26" s="42">
        <f t="shared" si="69"/>
        <v>-13</v>
      </c>
      <c r="DG26" s="39">
        <f t="shared" si="70"/>
        <v>16.220484753713837</v>
      </c>
      <c r="DH26" s="40">
        <v>4</v>
      </c>
      <c r="DI26" s="42">
        <f t="shared" si="71"/>
        <v>-12</v>
      </c>
      <c r="DJ26" s="39">
        <f t="shared" si="72"/>
        <v>9.0992963252541035</v>
      </c>
      <c r="DK26" s="40">
        <v>4</v>
      </c>
      <c r="DL26" s="42">
        <f t="shared" si="73"/>
        <v>-5</v>
      </c>
    </row>
    <row r="27" spans="1:116" ht="15.75" thickBot="1" x14ac:dyDescent="0.3">
      <c r="A27" s="10" t="s">
        <v>155</v>
      </c>
      <c r="B27" s="10" t="s">
        <v>156</v>
      </c>
      <c r="C27" s="34"/>
      <c r="D27" s="35">
        <f t="shared" si="74"/>
        <v>4.4253322908522283E-2</v>
      </c>
      <c r="E27" s="47">
        <v>566</v>
      </c>
      <c r="F27" s="37">
        <f t="shared" si="0"/>
        <v>476</v>
      </c>
      <c r="G27" s="38">
        <f t="shared" si="1"/>
        <v>0.8409893992932862</v>
      </c>
      <c r="H27" s="39">
        <f t="shared" si="75"/>
        <v>127</v>
      </c>
      <c r="I27" s="40">
        <f t="shared" si="2"/>
        <v>141</v>
      </c>
      <c r="J27" s="41">
        <f t="shared" si="3"/>
        <v>1.110236220472441</v>
      </c>
      <c r="K27" s="42">
        <f t="shared" si="4"/>
        <v>14</v>
      </c>
      <c r="L27" s="43">
        <f t="shared" si="5"/>
        <v>0</v>
      </c>
      <c r="M27" s="44">
        <v>0</v>
      </c>
      <c r="N27" s="45">
        <f t="shared" si="6"/>
        <v>0</v>
      </c>
      <c r="O27" s="43">
        <f t="shared" si="7"/>
        <v>17</v>
      </c>
      <c r="P27" s="44">
        <v>17</v>
      </c>
      <c r="Q27" s="45">
        <f t="shared" si="8"/>
        <v>0</v>
      </c>
      <c r="R27" s="43">
        <f t="shared" si="9"/>
        <v>24</v>
      </c>
      <c r="S27" s="44">
        <v>24</v>
      </c>
      <c r="T27" s="45">
        <f t="shared" si="10"/>
        <v>0</v>
      </c>
      <c r="U27" s="43">
        <f t="shared" si="11"/>
        <v>23</v>
      </c>
      <c r="V27" s="44">
        <v>22</v>
      </c>
      <c r="W27" s="45">
        <f t="shared" si="12"/>
        <v>-1</v>
      </c>
      <c r="X27" s="43">
        <f t="shared" si="13"/>
        <v>29.64972634870993</v>
      </c>
      <c r="Y27" s="44">
        <v>30</v>
      </c>
      <c r="Z27" s="45">
        <f t="shared" si="14"/>
        <v>0</v>
      </c>
      <c r="AA27" s="43">
        <f t="shared" si="15"/>
        <v>28.410633307271304</v>
      </c>
      <c r="AB27" s="44">
        <v>32</v>
      </c>
      <c r="AC27" s="45">
        <f t="shared" si="16"/>
        <v>4</v>
      </c>
      <c r="AD27" s="43">
        <f t="shared" si="17"/>
        <v>3.3632525410476934</v>
      </c>
      <c r="AE27" s="44">
        <v>9</v>
      </c>
      <c r="AF27" s="45">
        <f t="shared" si="18"/>
        <v>6</v>
      </c>
      <c r="AG27" s="43">
        <f t="shared" si="19"/>
        <v>0.70805316653635653</v>
      </c>
      <c r="AH27" s="44">
        <v>0</v>
      </c>
      <c r="AI27" s="45">
        <f t="shared" si="20"/>
        <v>-1</v>
      </c>
      <c r="AJ27" s="43">
        <f t="shared" si="21"/>
        <v>1.2390930414386239</v>
      </c>
      <c r="AK27" s="44">
        <v>7</v>
      </c>
      <c r="AL27" s="45">
        <f t="shared" si="22"/>
        <v>6</v>
      </c>
      <c r="AM27" s="46">
        <f t="shared" si="23"/>
        <v>146</v>
      </c>
      <c r="AN27" s="40">
        <f t="shared" si="24"/>
        <v>138</v>
      </c>
      <c r="AO27" s="41">
        <f t="shared" si="25"/>
        <v>0.9452054794520548</v>
      </c>
      <c r="AP27" s="42">
        <f t="shared" si="26"/>
        <v>-8</v>
      </c>
      <c r="AQ27" s="39">
        <f t="shared" si="27"/>
        <v>27.702580140734948</v>
      </c>
      <c r="AR27" s="40">
        <v>27</v>
      </c>
      <c r="AS27" s="42">
        <f t="shared" si="28"/>
        <v>-1</v>
      </c>
      <c r="AT27" s="39">
        <f t="shared" si="29"/>
        <v>28.941673182173574</v>
      </c>
      <c r="AU27" s="40">
        <v>31</v>
      </c>
      <c r="AV27" s="42">
        <f t="shared" si="30"/>
        <v>2</v>
      </c>
      <c r="AW27" s="39">
        <f t="shared" si="31"/>
        <v>29.384206411258795</v>
      </c>
      <c r="AX27" s="40">
        <v>27</v>
      </c>
      <c r="AY27" s="42">
        <f t="shared" si="32"/>
        <v>-2</v>
      </c>
      <c r="AZ27" s="39">
        <f t="shared" si="33"/>
        <v>22.657701329163409</v>
      </c>
      <c r="BA27" s="40">
        <v>25</v>
      </c>
      <c r="BB27" s="42">
        <f t="shared" si="34"/>
        <v>2</v>
      </c>
      <c r="BC27" s="39">
        <f t="shared" si="35"/>
        <v>21.507114933541828</v>
      </c>
      <c r="BD27" s="40">
        <v>21</v>
      </c>
      <c r="BE27" s="42">
        <f t="shared" si="36"/>
        <v>-1</v>
      </c>
      <c r="BF27" s="39">
        <f t="shared" si="37"/>
        <v>13.895543393275997</v>
      </c>
      <c r="BG27" s="40">
        <v>7</v>
      </c>
      <c r="BH27" s="42">
        <f t="shared" si="38"/>
        <v>-7</v>
      </c>
      <c r="BI27" s="39">
        <f t="shared" si="39"/>
        <v>1.5931196247068022</v>
      </c>
      <c r="BJ27" s="40">
        <v>0</v>
      </c>
      <c r="BK27" s="42">
        <f t="shared" si="40"/>
        <v>-2</v>
      </c>
      <c r="BL27" s="39">
        <f t="shared" si="41"/>
        <v>0</v>
      </c>
      <c r="BM27" s="40">
        <v>0</v>
      </c>
      <c r="BN27" s="42">
        <f t="shared" si="42"/>
        <v>0</v>
      </c>
      <c r="BO27" s="46">
        <f t="shared" si="76"/>
        <v>115</v>
      </c>
      <c r="BP27" s="40">
        <f t="shared" si="43"/>
        <v>110</v>
      </c>
      <c r="BQ27" s="41">
        <f t="shared" si="44"/>
        <v>0.95652173913043481</v>
      </c>
      <c r="BR27" s="42">
        <f t="shared" si="45"/>
        <v>-5</v>
      </c>
      <c r="BS27" s="39">
        <f t="shared" si="46"/>
        <v>18.763408913213446</v>
      </c>
      <c r="BT27" s="40">
        <v>12</v>
      </c>
      <c r="BU27" s="42">
        <f t="shared" si="47"/>
        <v>-7</v>
      </c>
      <c r="BV27" s="39">
        <f t="shared" si="48"/>
        <v>28.322126661454263</v>
      </c>
      <c r="BW27" s="40">
        <v>36</v>
      </c>
      <c r="BX27" s="42">
        <f t="shared" si="49"/>
        <v>8</v>
      </c>
      <c r="BY27" s="39">
        <f t="shared" si="50"/>
        <v>29.915246286161064</v>
      </c>
      <c r="BZ27" s="40">
        <v>29</v>
      </c>
      <c r="CA27" s="42">
        <f t="shared" si="51"/>
        <v>-1</v>
      </c>
      <c r="CB27" s="39">
        <f t="shared" si="52"/>
        <v>31.331352619233776</v>
      </c>
      <c r="CC27" s="40">
        <v>23</v>
      </c>
      <c r="CD27" s="42">
        <f t="shared" si="53"/>
        <v>-8</v>
      </c>
      <c r="CE27" s="39">
        <f t="shared" si="54"/>
        <v>3.7172791243158718</v>
      </c>
      <c r="CF27" s="40">
        <v>6</v>
      </c>
      <c r="CG27" s="42">
        <f t="shared" si="55"/>
        <v>2</v>
      </c>
      <c r="CH27" s="39">
        <f t="shared" si="56"/>
        <v>2.4781860828772477</v>
      </c>
      <c r="CI27" s="40">
        <v>4</v>
      </c>
      <c r="CJ27" s="42">
        <f t="shared" si="57"/>
        <v>2</v>
      </c>
      <c r="CK27" s="46">
        <f t="shared" si="77"/>
        <v>191</v>
      </c>
      <c r="CL27" s="40">
        <f t="shared" si="78"/>
        <v>87</v>
      </c>
      <c r="CM27" s="41">
        <f t="shared" si="79"/>
        <v>0.45549738219895286</v>
      </c>
      <c r="CN27" s="45">
        <f t="shared" si="80"/>
        <v>-104</v>
      </c>
      <c r="CO27" s="39">
        <f t="shared" si="58"/>
        <v>29.826739640344019</v>
      </c>
      <c r="CP27" s="40">
        <v>4</v>
      </c>
      <c r="CQ27" s="42">
        <f t="shared" si="59"/>
        <v>-26</v>
      </c>
      <c r="CR27" s="39">
        <f t="shared" si="60"/>
        <v>30.711806098514465</v>
      </c>
      <c r="CS27" s="40">
        <v>18</v>
      </c>
      <c r="CT27" s="42">
        <f t="shared" si="61"/>
        <v>-13</v>
      </c>
      <c r="CU27" s="39">
        <f t="shared" si="62"/>
        <v>30.003752931978109</v>
      </c>
      <c r="CV27" s="40">
        <v>8</v>
      </c>
      <c r="CW27" s="42">
        <f t="shared" si="63"/>
        <v>-22</v>
      </c>
      <c r="CX27" s="39">
        <f t="shared" si="64"/>
        <v>20.887568412822517</v>
      </c>
      <c r="CY27" s="40">
        <v>13</v>
      </c>
      <c r="CZ27" s="42">
        <f t="shared" si="65"/>
        <v>-8</v>
      </c>
      <c r="DA27" s="39">
        <f t="shared" si="66"/>
        <v>28.941673182173574</v>
      </c>
      <c r="DB27" s="40">
        <v>21</v>
      </c>
      <c r="DC27" s="42">
        <f t="shared" si="67"/>
        <v>-8</v>
      </c>
      <c r="DD27" s="39">
        <f t="shared" si="68"/>
        <v>22.038154808444098</v>
      </c>
      <c r="DE27" s="40">
        <v>16</v>
      </c>
      <c r="DF27" s="42">
        <f t="shared" si="69"/>
        <v>-6</v>
      </c>
      <c r="DG27" s="39">
        <f t="shared" si="70"/>
        <v>18.143862392494135</v>
      </c>
      <c r="DH27" s="40">
        <v>7</v>
      </c>
      <c r="DI27" s="42">
        <f t="shared" si="71"/>
        <v>-11</v>
      </c>
      <c r="DJ27" s="39">
        <f t="shared" si="72"/>
        <v>10.178264268960126</v>
      </c>
      <c r="DK27" s="40">
        <v>6</v>
      </c>
      <c r="DL27" s="42">
        <f t="shared" si="73"/>
        <v>-4</v>
      </c>
    </row>
    <row r="28" spans="1:116" ht="15.75" thickBot="1" x14ac:dyDescent="0.3">
      <c r="A28" s="11" t="s">
        <v>157</v>
      </c>
      <c r="B28" s="11" t="s">
        <v>158</v>
      </c>
      <c r="C28" s="34"/>
      <c r="D28" s="35">
        <f t="shared" si="74"/>
        <v>2.0328381548084442E-3</v>
      </c>
      <c r="E28" s="47">
        <v>26</v>
      </c>
      <c r="F28" s="37">
        <f t="shared" si="0"/>
        <v>21</v>
      </c>
      <c r="G28" s="38">
        <f t="shared" si="1"/>
        <v>0.80769230769230771</v>
      </c>
      <c r="H28" s="39">
        <f t="shared" si="75"/>
        <v>6</v>
      </c>
      <c r="I28" s="40">
        <f t="shared" si="2"/>
        <v>6</v>
      </c>
      <c r="J28" s="41">
        <f t="shared" si="3"/>
        <v>1</v>
      </c>
      <c r="K28" s="42">
        <f t="shared" si="4"/>
        <v>0</v>
      </c>
      <c r="L28" s="43">
        <f t="shared" si="5"/>
        <v>0</v>
      </c>
      <c r="M28" s="44">
        <v>0</v>
      </c>
      <c r="N28" s="45">
        <f t="shared" si="6"/>
        <v>0</v>
      </c>
      <c r="O28" s="43">
        <f t="shared" si="7"/>
        <v>1</v>
      </c>
      <c r="P28" s="44">
        <v>1</v>
      </c>
      <c r="Q28" s="45">
        <f t="shared" si="8"/>
        <v>0</v>
      </c>
      <c r="R28" s="43">
        <f t="shared" si="9"/>
        <v>2</v>
      </c>
      <c r="S28" s="44">
        <v>1</v>
      </c>
      <c r="T28" s="45">
        <f t="shared" si="10"/>
        <v>-1</v>
      </c>
      <c r="U28" s="43">
        <f t="shared" si="11"/>
        <v>2</v>
      </c>
      <c r="V28" s="44">
        <v>1</v>
      </c>
      <c r="W28" s="45">
        <f t="shared" si="12"/>
        <v>-1</v>
      </c>
      <c r="X28" s="43">
        <f t="shared" si="13"/>
        <v>1.3620015637216576</v>
      </c>
      <c r="Y28" s="44">
        <v>1</v>
      </c>
      <c r="Z28" s="45">
        <f t="shared" si="14"/>
        <v>0</v>
      </c>
      <c r="AA28" s="43">
        <f t="shared" si="15"/>
        <v>1.3050820953870212</v>
      </c>
      <c r="AB28" s="44">
        <v>2</v>
      </c>
      <c r="AC28" s="45">
        <f t="shared" si="16"/>
        <v>1</v>
      </c>
      <c r="AD28" s="43">
        <f t="shared" si="17"/>
        <v>0.15449569976544175</v>
      </c>
      <c r="AE28" s="44">
        <v>0</v>
      </c>
      <c r="AF28" s="45">
        <f t="shared" si="18"/>
        <v>0</v>
      </c>
      <c r="AG28" s="43">
        <f t="shared" si="19"/>
        <v>3.2525410476935107E-2</v>
      </c>
      <c r="AH28" s="44">
        <v>0</v>
      </c>
      <c r="AI28" s="45">
        <f t="shared" si="20"/>
        <v>0</v>
      </c>
      <c r="AJ28" s="43">
        <f t="shared" si="21"/>
        <v>5.6919468334636437E-2</v>
      </c>
      <c r="AK28" s="44">
        <v>0</v>
      </c>
      <c r="AL28" s="45">
        <f t="shared" si="22"/>
        <v>0</v>
      </c>
      <c r="AM28" s="46">
        <f t="shared" si="23"/>
        <v>7</v>
      </c>
      <c r="AN28" s="40">
        <f t="shared" si="24"/>
        <v>11</v>
      </c>
      <c r="AO28" s="41">
        <f t="shared" si="25"/>
        <v>1.5714285714285714</v>
      </c>
      <c r="AP28" s="42">
        <f t="shared" si="26"/>
        <v>4</v>
      </c>
      <c r="AQ28" s="39">
        <f t="shared" si="27"/>
        <v>1.272556684910086</v>
      </c>
      <c r="AR28" s="40">
        <v>1</v>
      </c>
      <c r="AS28" s="42">
        <f t="shared" si="28"/>
        <v>0</v>
      </c>
      <c r="AT28" s="39">
        <f t="shared" si="29"/>
        <v>1.3294761532447226</v>
      </c>
      <c r="AU28" s="40">
        <v>3</v>
      </c>
      <c r="AV28" s="42">
        <f t="shared" si="30"/>
        <v>2</v>
      </c>
      <c r="AW28" s="39">
        <f t="shared" si="31"/>
        <v>1.3498045347928069</v>
      </c>
      <c r="AX28" s="40">
        <v>2</v>
      </c>
      <c r="AY28" s="42">
        <f t="shared" si="32"/>
        <v>1</v>
      </c>
      <c r="AZ28" s="39">
        <f t="shared" si="33"/>
        <v>1.0408131352619234</v>
      </c>
      <c r="BA28" s="40">
        <v>2</v>
      </c>
      <c r="BB28" s="42">
        <f t="shared" si="34"/>
        <v>1</v>
      </c>
      <c r="BC28" s="39">
        <f t="shared" si="35"/>
        <v>0.98795934323690393</v>
      </c>
      <c r="BD28" s="40">
        <v>1</v>
      </c>
      <c r="BE28" s="42">
        <f t="shared" si="36"/>
        <v>0</v>
      </c>
      <c r="BF28" s="39">
        <f t="shared" si="37"/>
        <v>0.63831118060985148</v>
      </c>
      <c r="BG28" s="40">
        <v>2</v>
      </c>
      <c r="BH28" s="42">
        <f t="shared" si="38"/>
        <v>1</v>
      </c>
      <c r="BI28" s="39">
        <f t="shared" si="39"/>
        <v>7.3182173573103998E-2</v>
      </c>
      <c r="BJ28" s="40">
        <v>0</v>
      </c>
      <c r="BK28" s="42">
        <f t="shared" si="40"/>
        <v>0</v>
      </c>
      <c r="BL28" s="39">
        <f t="shared" si="41"/>
        <v>0</v>
      </c>
      <c r="BM28" s="40">
        <v>0</v>
      </c>
      <c r="BN28" s="42">
        <f t="shared" si="42"/>
        <v>0</v>
      </c>
      <c r="BO28" s="46">
        <f t="shared" si="76"/>
        <v>6</v>
      </c>
      <c r="BP28" s="40">
        <f t="shared" si="43"/>
        <v>4</v>
      </c>
      <c r="BQ28" s="41">
        <f t="shared" si="44"/>
        <v>0.66666666666666663</v>
      </c>
      <c r="BR28" s="42">
        <f t="shared" si="45"/>
        <v>-2</v>
      </c>
      <c r="BS28" s="39">
        <f t="shared" si="46"/>
        <v>0.86192337763878035</v>
      </c>
      <c r="BT28" s="40">
        <v>1</v>
      </c>
      <c r="BU28" s="42">
        <f t="shared" si="47"/>
        <v>0</v>
      </c>
      <c r="BV28" s="39">
        <f t="shared" si="48"/>
        <v>1.3010164190774043</v>
      </c>
      <c r="BW28" s="40">
        <v>0</v>
      </c>
      <c r="BX28" s="42">
        <f t="shared" si="49"/>
        <v>-1</v>
      </c>
      <c r="BY28" s="39">
        <f t="shared" si="50"/>
        <v>1.3741985926505083</v>
      </c>
      <c r="BZ28" s="40">
        <v>1</v>
      </c>
      <c r="CA28" s="42">
        <f t="shared" si="51"/>
        <v>0</v>
      </c>
      <c r="CB28" s="39">
        <f t="shared" si="52"/>
        <v>1.4392494136043785</v>
      </c>
      <c r="CC28" s="40">
        <v>2</v>
      </c>
      <c r="CD28" s="42">
        <f t="shared" si="53"/>
        <v>1</v>
      </c>
      <c r="CE28" s="39">
        <f t="shared" si="54"/>
        <v>0.17075840500390932</v>
      </c>
      <c r="CF28" s="40">
        <v>0</v>
      </c>
      <c r="CG28" s="42">
        <f t="shared" si="55"/>
        <v>0</v>
      </c>
      <c r="CH28" s="39">
        <f t="shared" si="56"/>
        <v>0.11383893666927287</v>
      </c>
      <c r="CI28" s="40">
        <v>0</v>
      </c>
      <c r="CJ28" s="42">
        <f t="shared" si="57"/>
        <v>0</v>
      </c>
      <c r="CK28" s="46">
        <f t="shared" si="77"/>
        <v>9</v>
      </c>
      <c r="CL28" s="40">
        <f t="shared" si="78"/>
        <v>0</v>
      </c>
      <c r="CM28" s="41">
        <f t="shared" si="79"/>
        <v>0</v>
      </c>
      <c r="CN28" s="45">
        <f t="shared" si="80"/>
        <v>-9</v>
      </c>
      <c r="CO28" s="39">
        <f t="shared" si="58"/>
        <v>1.3701329163408913</v>
      </c>
      <c r="CP28" s="40">
        <v>0</v>
      </c>
      <c r="CQ28" s="42">
        <f t="shared" si="59"/>
        <v>-1</v>
      </c>
      <c r="CR28" s="39">
        <f t="shared" si="60"/>
        <v>1.4107896794370602</v>
      </c>
      <c r="CS28" s="40">
        <v>0</v>
      </c>
      <c r="CT28" s="42">
        <f t="shared" si="61"/>
        <v>-1</v>
      </c>
      <c r="CU28" s="39">
        <f t="shared" si="62"/>
        <v>1.3782642689601252</v>
      </c>
      <c r="CV28" s="40">
        <v>0</v>
      </c>
      <c r="CW28" s="42">
        <f t="shared" si="63"/>
        <v>-1</v>
      </c>
      <c r="CX28" s="39">
        <f t="shared" si="64"/>
        <v>0.95949960906958565</v>
      </c>
      <c r="CY28" s="40">
        <v>0</v>
      </c>
      <c r="CZ28" s="42">
        <f t="shared" si="65"/>
        <v>-1</v>
      </c>
      <c r="DA28" s="39">
        <f t="shared" si="66"/>
        <v>1.3294761532447226</v>
      </c>
      <c r="DB28" s="40">
        <v>0</v>
      </c>
      <c r="DC28" s="42">
        <f t="shared" si="67"/>
        <v>-1</v>
      </c>
      <c r="DD28" s="39">
        <f t="shared" si="68"/>
        <v>1.0123534010946051</v>
      </c>
      <c r="DE28" s="40">
        <v>0</v>
      </c>
      <c r="DF28" s="42">
        <f t="shared" si="69"/>
        <v>-1</v>
      </c>
      <c r="DG28" s="39">
        <f t="shared" si="70"/>
        <v>0.83346364347146207</v>
      </c>
      <c r="DH28" s="40">
        <v>0</v>
      </c>
      <c r="DI28" s="42">
        <f t="shared" si="71"/>
        <v>-1</v>
      </c>
      <c r="DJ28" s="39">
        <f t="shared" si="72"/>
        <v>0.46755277560594216</v>
      </c>
      <c r="DK28" s="40">
        <v>0</v>
      </c>
      <c r="DL28" s="42">
        <f t="shared" si="73"/>
        <v>0</v>
      </c>
    </row>
    <row r="29" spans="1:116" ht="15.75" thickBot="1" x14ac:dyDescent="0.3">
      <c r="A29" s="10" t="s">
        <v>159</v>
      </c>
      <c r="B29" s="10" t="s">
        <v>160</v>
      </c>
      <c r="C29" s="34"/>
      <c r="D29" s="35">
        <f t="shared" si="74"/>
        <v>8.4440969507427674E-3</v>
      </c>
      <c r="E29" s="47">
        <v>108</v>
      </c>
      <c r="F29" s="37">
        <f t="shared" si="0"/>
        <v>104</v>
      </c>
      <c r="G29" s="38">
        <f t="shared" si="1"/>
        <v>0.96296296296296291</v>
      </c>
      <c r="H29" s="39">
        <f t="shared" si="75"/>
        <v>25</v>
      </c>
      <c r="I29" s="40">
        <f t="shared" si="2"/>
        <v>30</v>
      </c>
      <c r="J29" s="41">
        <f t="shared" si="3"/>
        <v>1.2</v>
      </c>
      <c r="K29" s="42">
        <f t="shared" si="4"/>
        <v>5</v>
      </c>
      <c r="L29" s="43">
        <f t="shared" si="5"/>
        <v>0</v>
      </c>
      <c r="M29" s="44">
        <v>0</v>
      </c>
      <c r="N29" s="45">
        <f t="shared" si="6"/>
        <v>0</v>
      </c>
      <c r="O29" s="43">
        <f t="shared" si="7"/>
        <v>4</v>
      </c>
      <c r="P29" s="44">
        <v>4</v>
      </c>
      <c r="Q29" s="45">
        <f t="shared" si="8"/>
        <v>0</v>
      </c>
      <c r="R29" s="43">
        <f t="shared" si="9"/>
        <v>5</v>
      </c>
      <c r="S29" s="44">
        <v>7</v>
      </c>
      <c r="T29" s="45">
        <f t="shared" si="10"/>
        <v>2</v>
      </c>
      <c r="U29" s="43">
        <f t="shared" si="11"/>
        <v>5</v>
      </c>
      <c r="V29" s="44">
        <v>7</v>
      </c>
      <c r="W29" s="45">
        <f t="shared" si="12"/>
        <v>2</v>
      </c>
      <c r="X29" s="43">
        <f t="shared" si="13"/>
        <v>5.6575449569976541</v>
      </c>
      <c r="Y29" s="44">
        <v>7</v>
      </c>
      <c r="Z29" s="45">
        <f t="shared" si="14"/>
        <v>1</v>
      </c>
      <c r="AA29" s="43">
        <f t="shared" si="15"/>
        <v>5.4211102423768569</v>
      </c>
      <c r="AB29" s="44">
        <v>5</v>
      </c>
      <c r="AC29" s="45">
        <f t="shared" si="16"/>
        <v>0</v>
      </c>
      <c r="AD29" s="43">
        <f t="shared" si="17"/>
        <v>0.64175136825645029</v>
      </c>
      <c r="AE29" s="44">
        <v>0</v>
      </c>
      <c r="AF29" s="45">
        <f t="shared" si="18"/>
        <v>-1</v>
      </c>
      <c r="AG29" s="43">
        <f t="shared" si="19"/>
        <v>0.13510555121188428</v>
      </c>
      <c r="AH29" s="44">
        <v>0</v>
      </c>
      <c r="AI29" s="45">
        <f t="shared" si="20"/>
        <v>0</v>
      </c>
      <c r="AJ29" s="43">
        <f t="shared" si="21"/>
        <v>0.23643471462079749</v>
      </c>
      <c r="AK29" s="44">
        <v>0</v>
      </c>
      <c r="AL29" s="45">
        <f t="shared" si="22"/>
        <v>0</v>
      </c>
      <c r="AM29" s="46">
        <f t="shared" si="23"/>
        <v>28</v>
      </c>
      <c r="AN29" s="40">
        <f t="shared" si="24"/>
        <v>34</v>
      </c>
      <c r="AO29" s="41">
        <f t="shared" si="25"/>
        <v>1.2142857142857142</v>
      </c>
      <c r="AP29" s="42">
        <f t="shared" si="26"/>
        <v>6</v>
      </c>
      <c r="AQ29" s="39">
        <f t="shared" si="27"/>
        <v>5.2860046911649725</v>
      </c>
      <c r="AR29" s="40">
        <v>5</v>
      </c>
      <c r="AS29" s="42">
        <f t="shared" si="28"/>
        <v>0</v>
      </c>
      <c r="AT29" s="39">
        <f t="shared" si="29"/>
        <v>5.5224394057857698</v>
      </c>
      <c r="AU29" s="40">
        <v>7</v>
      </c>
      <c r="AV29" s="42">
        <f t="shared" si="30"/>
        <v>1</v>
      </c>
      <c r="AW29" s="39">
        <f t="shared" si="31"/>
        <v>5.6068803752931977</v>
      </c>
      <c r="AX29" s="40">
        <v>7</v>
      </c>
      <c r="AY29" s="42">
        <f t="shared" si="32"/>
        <v>1</v>
      </c>
      <c r="AZ29" s="39">
        <f t="shared" si="33"/>
        <v>4.3233776387802969</v>
      </c>
      <c r="BA29" s="40">
        <v>5</v>
      </c>
      <c r="BB29" s="42">
        <f t="shared" si="34"/>
        <v>1</v>
      </c>
      <c r="BC29" s="39">
        <f t="shared" si="35"/>
        <v>4.1038311180609846</v>
      </c>
      <c r="BD29" s="40">
        <v>8</v>
      </c>
      <c r="BE29" s="42">
        <f t="shared" si="36"/>
        <v>4</v>
      </c>
      <c r="BF29" s="39">
        <f t="shared" si="37"/>
        <v>2.6514464425332291</v>
      </c>
      <c r="BG29" s="40">
        <v>2</v>
      </c>
      <c r="BH29" s="42">
        <f t="shared" si="38"/>
        <v>-1</v>
      </c>
      <c r="BI29" s="39">
        <f t="shared" si="39"/>
        <v>0.30398749022673965</v>
      </c>
      <c r="BJ29" s="40">
        <v>0</v>
      </c>
      <c r="BK29" s="42">
        <f t="shared" si="40"/>
        <v>0</v>
      </c>
      <c r="BL29" s="39">
        <f t="shared" si="41"/>
        <v>0</v>
      </c>
      <c r="BM29" s="40">
        <v>0</v>
      </c>
      <c r="BN29" s="42">
        <f t="shared" si="42"/>
        <v>0</v>
      </c>
      <c r="BO29" s="46">
        <f t="shared" si="76"/>
        <v>22</v>
      </c>
      <c r="BP29" s="40">
        <f t="shared" si="43"/>
        <v>21</v>
      </c>
      <c r="BQ29" s="41">
        <f t="shared" si="44"/>
        <v>0.95454545454545459</v>
      </c>
      <c r="BR29" s="42">
        <f t="shared" si="45"/>
        <v>-1</v>
      </c>
      <c r="BS29" s="39">
        <f t="shared" si="46"/>
        <v>3.5802971071149332</v>
      </c>
      <c r="BT29" s="40">
        <v>5</v>
      </c>
      <c r="BU29" s="42">
        <f t="shared" si="47"/>
        <v>1</v>
      </c>
      <c r="BV29" s="39">
        <f t="shared" si="48"/>
        <v>5.4042220484753711</v>
      </c>
      <c r="BW29" s="40">
        <v>5</v>
      </c>
      <c r="BX29" s="42">
        <f t="shared" si="49"/>
        <v>0</v>
      </c>
      <c r="BY29" s="39">
        <f t="shared" si="50"/>
        <v>5.7082095387021106</v>
      </c>
      <c r="BZ29" s="40">
        <v>7</v>
      </c>
      <c r="CA29" s="42">
        <f t="shared" si="51"/>
        <v>1</v>
      </c>
      <c r="CB29" s="39">
        <f t="shared" si="52"/>
        <v>5.9784206411258793</v>
      </c>
      <c r="CC29" s="40">
        <v>3</v>
      </c>
      <c r="CD29" s="42">
        <f t="shared" si="53"/>
        <v>-3</v>
      </c>
      <c r="CE29" s="39">
        <f t="shared" si="54"/>
        <v>0.70930414386239249</v>
      </c>
      <c r="CF29" s="40">
        <v>1</v>
      </c>
      <c r="CG29" s="42">
        <f t="shared" si="55"/>
        <v>0</v>
      </c>
      <c r="CH29" s="39">
        <f t="shared" si="56"/>
        <v>0.47286942924159497</v>
      </c>
      <c r="CI29" s="40">
        <v>0</v>
      </c>
      <c r="CJ29" s="42">
        <f t="shared" si="57"/>
        <v>0</v>
      </c>
      <c r="CK29" s="46">
        <f t="shared" si="77"/>
        <v>37</v>
      </c>
      <c r="CL29" s="40">
        <f t="shared" si="78"/>
        <v>19</v>
      </c>
      <c r="CM29" s="41">
        <f t="shared" si="79"/>
        <v>0.51351351351351349</v>
      </c>
      <c r="CN29" s="45">
        <f t="shared" si="80"/>
        <v>-18</v>
      </c>
      <c r="CO29" s="39">
        <f t="shared" si="58"/>
        <v>5.6913213448006248</v>
      </c>
      <c r="CP29" s="40">
        <v>2</v>
      </c>
      <c r="CQ29" s="42">
        <f t="shared" si="59"/>
        <v>-4</v>
      </c>
      <c r="CR29" s="39">
        <f t="shared" si="60"/>
        <v>5.8602032838154807</v>
      </c>
      <c r="CS29" s="40">
        <v>5</v>
      </c>
      <c r="CT29" s="42">
        <f t="shared" si="61"/>
        <v>-1</v>
      </c>
      <c r="CU29" s="39">
        <f t="shared" si="62"/>
        <v>5.7250977326035963</v>
      </c>
      <c r="CV29" s="40">
        <v>2</v>
      </c>
      <c r="CW29" s="42">
        <f t="shared" si="63"/>
        <v>-4</v>
      </c>
      <c r="CX29" s="39">
        <f t="shared" si="64"/>
        <v>3.9856137607505864</v>
      </c>
      <c r="CY29" s="40">
        <v>3</v>
      </c>
      <c r="CZ29" s="42">
        <f t="shared" si="65"/>
        <v>-1</v>
      </c>
      <c r="DA29" s="39">
        <f t="shared" si="66"/>
        <v>5.5224394057857698</v>
      </c>
      <c r="DB29" s="40">
        <v>5</v>
      </c>
      <c r="DC29" s="42">
        <f t="shared" si="67"/>
        <v>-1</v>
      </c>
      <c r="DD29" s="39">
        <f t="shared" si="68"/>
        <v>4.2051602814698983</v>
      </c>
      <c r="DE29" s="40">
        <v>0</v>
      </c>
      <c r="DF29" s="42">
        <f t="shared" si="69"/>
        <v>-4</v>
      </c>
      <c r="DG29" s="39">
        <f t="shared" si="70"/>
        <v>3.4620797498045346</v>
      </c>
      <c r="DH29" s="40">
        <v>2</v>
      </c>
      <c r="DI29" s="42">
        <f t="shared" si="71"/>
        <v>-1</v>
      </c>
      <c r="DJ29" s="39">
        <f t="shared" si="72"/>
        <v>1.9421422986708365</v>
      </c>
      <c r="DK29" s="40">
        <v>1</v>
      </c>
      <c r="DL29" s="42">
        <f t="shared" si="73"/>
        <v>-1</v>
      </c>
    </row>
    <row r="30" spans="1:116" ht="15.75" hidden="1" thickBot="1" x14ac:dyDescent="0.3">
      <c r="A30" s="11" t="s">
        <v>161</v>
      </c>
      <c r="B30" s="11" t="s">
        <v>162</v>
      </c>
      <c r="C30" s="34"/>
      <c r="D30" s="35">
        <f t="shared" si="74"/>
        <v>0</v>
      </c>
      <c r="E30" s="47">
        <v>0</v>
      </c>
      <c r="F30" s="37">
        <f t="shared" si="0"/>
        <v>0</v>
      </c>
      <c r="G30" s="38">
        <f t="shared" si="1"/>
        <v>0</v>
      </c>
      <c r="H30" s="39">
        <f t="shared" si="75"/>
        <v>0</v>
      </c>
      <c r="I30" s="40">
        <f t="shared" si="2"/>
        <v>0</v>
      </c>
      <c r="J30" s="41">
        <f t="shared" si="3"/>
        <v>0</v>
      </c>
      <c r="K30" s="42">
        <f t="shared" si="4"/>
        <v>0</v>
      </c>
      <c r="L30" s="43">
        <f t="shared" si="5"/>
        <v>0</v>
      </c>
      <c r="M30" s="44">
        <v>0</v>
      </c>
      <c r="N30" s="45">
        <f t="shared" si="6"/>
        <v>0</v>
      </c>
      <c r="O30" s="43">
        <f t="shared" si="7"/>
        <v>0</v>
      </c>
      <c r="P30" s="44">
        <v>0</v>
      </c>
      <c r="Q30" s="45">
        <f t="shared" si="8"/>
        <v>0</v>
      </c>
      <c r="R30" s="43">
        <f t="shared" si="9"/>
        <v>0</v>
      </c>
      <c r="S30" s="44">
        <v>0</v>
      </c>
      <c r="T30" s="45">
        <f t="shared" si="10"/>
        <v>0</v>
      </c>
      <c r="U30" s="43">
        <f t="shared" si="11"/>
        <v>0</v>
      </c>
      <c r="V30" s="44">
        <v>0</v>
      </c>
      <c r="W30" s="45">
        <f t="shared" si="12"/>
        <v>0</v>
      </c>
      <c r="X30" s="43">
        <f t="shared" si="13"/>
        <v>0</v>
      </c>
      <c r="Y30" s="44">
        <v>0</v>
      </c>
      <c r="Z30" s="45">
        <f t="shared" si="14"/>
        <v>0</v>
      </c>
      <c r="AA30" s="43">
        <f t="shared" si="15"/>
        <v>0</v>
      </c>
      <c r="AB30" s="44">
        <v>0</v>
      </c>
      <c r="AC30" s="45">
        <f t="shared" si="16"/>
        <v>0</v>
      </c>
      <c r="AD30" s="43">
        <f t="shared" si="17"/>
        <v>0</v>
      </c>
      <c r="AE30" s="44">
        <v>0</v>
      </c>
      <c r="AF30" s="45">
        <f t="shared" si="18"/>
        <v>0</v>
      </c>
      <c r="AG30" s="43">
        <f t="shared" si="19"/>
        <v>0</v>
      </c>
      <c r="AH30" s="44">
        <v>0</v>
      </c>
      <c r="AI30" s="45">
        <f t="shared" si="20"/>
        <v>0</v>
      </c>
      <c r="AJ30" s="43">
        <f t="shared" si="21"/>
        <v>0</v>
      </c>
      <c r="AK30" s="44">
        <v>0</v>
      </c>
      <c r="AL30" s="45">
        <f t="shared" si="22"/>
        <v>0</v>
      </c>
      <c r="AM30" s="46">
        <f t="shared" si="23"/>
        <v>0</v>
      </c>
      <c r="AN30" s="40">
        <f t="shared" si="24"/>
        <v>0</v>
      </c>
      <c r="AO30" s="41">
        <f t="shared" si="25"/>
        <v>0</v>
      </c>
      <c r="AP30" s="42">
        <f t="shared" si="26"/>
        <v>0</v>
      </c>
      <c r="AQ30" s="39">
        <f t="shared" si="27"/>
        <v>0</v>
      </c>
      <c r="AR30" s="40">
        <v>0</v>
      </c>
      <c r="AS30" s="42">
        <f t="shared" si="28"/>
        <v>0</v>
      </c>
      <c r="AT30" s="39">
        <f t="shared" si="29"/>
        <v>0</v>
      </c>
      <c r="AU30" s="40">
        <v>0</v>
      </c>
      <c r="AV30" s="42">
        <f t="shared" si="30"/>
        <v>0</v>
      </c>
      <c r="AW30" s="39">
        <f t="shared" si="31"/>
        <v>0</v>
      </c>
      <c r="AX30" s="40">
        <v>0</v>
      </c>
      <c r="AY30" s="42">
        <f t="shared" si="32"/>
        <v>0</v>
      </c>
      <c r="AZ30" s="39">
        <f t="shared" si="33"/>
        <v>0</v>
      </c>
      <c r="BA30" s="40">
        <v>0</v>
      </c>
      <c r="BB30" s="42">
        <f t="shared" si="34"/>
        <v>0</v>
      </c>
      <c r="BC30" s="39">
        <f t="shared" si="35"/>
        <v>0</v>
      </c>
      <c r="BD30" s="40">
        <v>0</v>
      </c>
      <c r="BE30" s="42">
        <f t="shared" si="36"/>
        <v>0</v>
      </c>
      <c r="BF30" s="39">
        <f t="shared" si="37"/>
        <v>0</v>
      </c>
      <c r="BG30" s="40">
        <v>0</v>
      </c>
      <c r="BH30" s="42">
        <f t="shared" si="38"/>
        <v>0</v>
      </c>
      <c r="BI30" s="39">
        <f t="shared" si="39"/>
        <v>0</v>
      </c>
      <c r="BJ30" s="40">
        <v>0</v>
      </c>
      <c r="BK30" s="42">
        <f t="shared" si="40"/>
        <v>0</v>
      </c>
      <c r="BL30" s="39">
        <f t="shared" si="41"/>
        <v>0</v>
      </c>
      <c r="BM30" s="40">
        <v>0</v>
      </c>
      <c r="BN30" s="42">
        <f t="shared" si="42"/>
        <v>0</v>
      </c>
      <c r="BO30" s="46">
        <f t="shared" si="76"/>
        <v>0</v>
      </c>
      <c r="BP30" s="40">
        <f t="shared" si="43"/>
        <v>0</v>
      </c>
      <c r="BQ30" s="41">
        <f t="shared" si="44"/>
        <v>0</v>
      </c>
      <c r="BR30" s="42">
        <f t="shared" si="45"/>
        <v>0</v>
      </c>
      <c r="BS30" s="39">
        <f t="shared" si="46"/>
        <v>0</v>
      </c>
      <c r="BT30" s="40">
        <v>0</v>
      </c>
      <c r="BU30" s="42">
        <f t="shared" si="47"/>
        <v>0</v>
      </c>
      <c r="BV30" s="39">
        <f t="shared" si="48"/>
        <v>0</v>
      </c>
      <c r="BW30" s="40">
        <v>0</v>
      </c>
      <c r="BX30" s="42">
        <f t="shared" si="49"/>
        <v>0</v>
      </c>
      <c r="BY30" s="39">
        <f t="shared" si="50"/>
        <v>0</v>
      </c>
      <c r="BZ30" s="40">
        <v>0</v>
      </c>
      <c r="CA30" s="42">
        <f t="shared" si="51"/>
        <v>0</v>
      </c>
      <c r="CB30" s="39">
        <f t="shared" si="52"/>
        <v>0</v>
      </c>
      <c r="CC30" s="40">
        <v>0</v>
      </c>
      <c r="CD30" s="42">
        <f t="shared" si="53"/>
        <v>0</v>
      </c>
      <c r="CE30" s="39">
        <f t="shared" si="54"/>
        <v>0</v>
      </c>
      <c r="CF30" s="40">
        <v>0</v>
      </c>
      <c r="CG30" s="42">
        <f t="shared" si="55"/>
        <v>0</v>
      </c>
      <c r="CH30" s="39">
        <f t="shared" si="56"/>
        <v>0</v>
      </c>
      <c r="CI30" s="40">
        <v>0</v>
      </c>
      <c r="CJ30" s="42">
        <f t="shared" si="57"/>
        <v>0</v>
      </c>
      <c r="CK30" s="46">
        <f t="shared" si="77"/>
        <v>0</v>
      </c>
      <c r="CL30" s="40">
        <f t="shared" si="78"/>
        <v>0</v>
      </c>
      <c r="CM30" s="41">
        <f t="shared" si="79"/>
        <v>0</v>
      </c>
      <c r="CN30" s="45">
        <f t="shared" si="80"/>
        <v>0</v>
      </c>
      <c r="CO30" s="39">
        <f t="shared" si="58"/>
        <v>0</v>
      </c>
      <c r="CP30" s="40">
        <v>0</v>
      </c>
      <c r="CQ30" s="42">
        <f t="shared" si="59"/>
        <v>0</v>
      </c>
      <c r="CR30" s="39">
        <f t="shared" si="60"/>
        <v>0</v>
      </c>
      <c r="CS30" s="40">
        <v>0</v>
      </c>
      <c r="CT30" s="42">
        <f t="shared" si="61"/>
        <v>0</v>
      </c>
      <c r="CU30" s="39">
        <f t="shared" si="62"/>
        <v>0</v>
      </c>
      <c r="CV30" s="40">
        <v>0</v>
      </c>
      <c r="CW30" s="42">
        <f t="shared" si="63"/>
        <v>0</v>
      </c>
      <c r="CX30" s="39">
        <f t="shared" si="64"/>
        <v>0</v>
      </c>
      <c r="CY30" s="40">
        <v>0</v>
      </c>
      <c r="CZ30" s="42">
        <f t="shared" si="65"/>
        <v>0</v>
      </c>
      <c r="DA30" s="39">
        <f t="shared" si="66"/>
        <v>0</v>
      </c>
      <c r="DB30" s="40">
        <v>0</v>
      </c>
      <c r="DC30" s="42">
        <f t="shared" si="67"/>
        <v>0</v>
      </c>
      <c r="DD30" s="39">
        <f t="shared" si="68"/>
        <v>0</v>
      </c>
      <c r="DE30" s="40">
        <v>0</v>
      </c>
      <c r="DF30" s="42">
        <f t="shared" si="69"/>
        <v>0</v>
      </c>
      <c r="DG30" s="39">
        <f t="shared" si="70"/>
        <v>0</v>
      </c>
      <c r="DH30" s="40">
        <v>0</v>
      </c>
      <c r="DI30" s="42">
        <f t="shared" si="71"/>
        <v>0</v>
      </c>
      <c r="DJ30" s="39">
        <f t="shared" si="72"/>
        <v>0</v>
      </c>
      <c r="DK30" s="40">
        <v>0</v>
      </c>
      <c r="DL30" s="42">
        <f t="shared" si="73"/>
        <v>0</v>
      </c>
    </row>
    <row r="31" spans="1:116" ht="15.75" thickBot="1" x14ac:dyDescent="0.3">
      <c r="A31" s="10" t="s">
        <v>163</v>
      </c>
      <c r="B31" s="10" t="s">
        <v>164</v>
      </c>
      <c r="C31" s="34"/>
      <c r="D31" s="35">
        <f t="shared" si="74"/>
        <v>4.5347928068803752E-3</v>
      </c>
      <c r="E31" s="47">
        <v>58</v>
      </c>
      <c r="F31" s="37">
        <f t="shared" si="0"/>
        <v>52</v>
      </c>
      <c r="G31" s="38">
        <f t="shared" si="1"/>
        <v>0.89655172413793105</v>
      </c>
      <c r="H31" s="39">
        <f t="shared" si="75"/>
        <v>13</v>
      </c>
      <c r="I31" s="40">
        <f t="shared" si="2"/>
        <v>12</v>
      </c>
      <c r="J31" s="41">
        <f t="shared" si="3"/>
        <v>0.92307692307692313</v>
      </c>
      <c r="K31" s="42">
        <f t="shared" si="4"/>
        <v>-1</v>
      </c>
      <c r="L31" s="43">
        <f t="shared" si="5"/>
        <v>0</v>
      </c>
      <c r="M31" s="44">
        <v>0</v>
      </c>
      <c r="N31" s="45">
        <f t="shared" si="6"/>
        <v>0</v>
      </c>
      <c r="O31" s="43">
        <f t="shared" si="7"/>
        <v>2</v>
      </c>
      <c r="P31" s="44">
        <v>2</v>
      </c>
      <c r="Q31" s="45">
        <f t="shared" si="8"/>
        <v>0</v>
      </c>
      <c r="R31" s="43">
        <f t="shared" si="9"/>
        <v>3</v>
      </c>
      <c r="S31" s="44">
        <v>4</v>
      </c>
      <c r="T31" s="45">
        <f t="shared" si="10"/>
        <v>1</v>
      </c>
      <c r="U31" s="43">
        <f t="shared" si="11"/>
        <v>3</v>
      </c>
      <c r="V31" s="44">
        <v>0</v>
      </c>
      <c r="W31" s="45">
        <f t="shared" si="12"/>
        <v>-3</v>
      </c>
      <c r="X31" s="43">
        <f t="shared" si="13"/>
        <v>3.0383111806098513</v>
      </c>
      <c r="Y31" s="44">
        <v>4</v>
      </c>
      <c r="Z31" s="45">
        <f t="shared" si="14"/>
        <v>1</v>
      </c>
      <c r="AA31" s="43">
        <f t="shared" si="15"/>
        <v>2.9113369820172008</v>
      </c>
      <c r="AB31" s="44">
        <v>2</v>
      </c>
      <c r="AC31" s="45">
        <f t="shared" si="16"/>
        <v>-1</v>
      </c>
      <c r="AD31" s="43">
        <f t="shared" si="17"/>
        <v>0.34464425332290849</v>
      </c>
      <c r="AE31" s="44">
        <v>0</v>
      </c>
      <c r="AF31" s="45">
        <f t="shared" si="18"/>
        <v>0</v>
      </c>
      <c r="AG31" s="43">
        <f t="shared" si="19"/>
        <v>7.2556684910086003E-2</v>
      </c>
      <c r="AH31" s="44">
        <v>0</v>
      </c>
      <c r="AI31" s="45">
        <f t="shared" si="20"/>
        <v>0</v>
      </c>
      <c r="AJ31" s="43">
        <f t="shared" si="21"/>
        <v>0.12697419859265049</v>
      </c>
      <c r="AK31" s="44">
        <v>0</v>
      </c>
      <c r="AL31" s="45">
        <f t="shared" si="22"/>
        <v>0</v>
      </c>
      <c r="AM31" s="46">
        <f t="shared" si="23"/>
        <v>15</v>
      </c>
      <c r="AN31" s="40">
        <f t="shared" si="24"/>
        <v>12</v>
      </c>
      <c r="AO31" s="41">
        <f t="shared" si="25"/>
        <v>0.8</v>
      </c>
      <c r="AP31" s="42">
        <f t="shared" si="26"/>
        <v>-3</v>
      </c>
      <c r="AQ31" s="39">
        <f t="shared" si="27"/>
        <v>2.8387802971071148</v>
      </c>
      <c r="AR31" s="40">
        <v>4</v>
      </c>
      <c r="AS31" s="42">
        <f t="shared" si="28"/>
        <v>1</v>
      </c>
      <c r="AT31" s="39">
        <f t="shared" si="29"/>
        <v>2.9657544956997652</v>
      </c>
      <c r="AU31" s="40">
        <v>0</v>
      </c>
      <c r="AV31" s="42">
        <f t="shared" si="30"/>
        <v>-3</v>
      </c>
      <c r="AW31" s="39">
        <f t="shared" si="31"/>
        <v>3.0111024237685693</v>
      </c>
      <c r="AX31" s="40">
        <v>2</v>
      </c>
      <c r="AY31" s="42">
        <f t="shared" si="32"/>
        <v>-1</v>
      </c>
      <c r="AZ31" s="39">
        <f t="shared" si="33"/>
        <v>2.3218139171227521</v>
      </c>
      <c r="BA31" s="40">
        <v>0</v>
      </c>
      <c r="BB31" s="42">
        <f t="shared" si="34"/>
        <v>-2</v>
      </c>
      <c r="BC31" s="39">
        <f t="shared" si="35"/>
        <v>2.2039093041438624</v>
      </c>
      <c r="BD31" s="40">
        <v>2</v>
      </c>
      <c r="BE31" s="42">
        <f t="shared" si="36"/>
        <v>0</v>
      </c>
      <c r="BF31" s="39">
        <f t="shared" si="37"/>
        <v>1.4239249413604378</v>
      </c>
      <c r="BG31" s="40">
        <v>2</v>
      </c>
      <c r="BH31" s="42">
        <f t="shared" si="38"/>
        <v>1</v>
      </c>
      <c r="BI31" s="39">
        <f t="shared" si="39"/>
        <v>0.16325254104769352</v>
      </c>
      <c r="BJ31" s="40">
        <v>2</v>
      </c>
      <c r="BK31" s="42">
        <f t="shared" si="40"/>
        <v>2</v>
      </c>
      <c r="BL31" s="39">
        <f t="shared" si="41"/>
        <v>0</v>
      </c>
      <c r="BM31" s="40">
        <v>0</v>
      </c>
      <c r="BN31" s="42">
        <f t="shared" si="42"/>
        <v>0</v>
      </c>
      <c r="BO31" s="46">
        <f t="shared" si="76"/>
        <v>12</v>
      </c>
      <c r="BP31" s="40">
        <f t="shared" si="43"/>
        <v>10</v>
      </c>
      <c r="BQ31" s="41">
        <f t="shared" si="44"/>
        <v>0.83333333333333337</v>
      </c>
      <c r="BR31" s="42">
        <f t="shared" si="45"/>
        <v>-2</v>
      </c>
      <c r="BS31" s="39">
        <f t="shared" si="46"/>
        <v>1.9227521501172791</v>
      </c>
      <c r="BT31" s="40">
        <v>2</v>
      </c>
      <c r="BU31" s="42">
        <f t="shared" si="47"/>
        <v>0</v>
      </c>
      <c r="BV31" s="39">
        <f t="shared" si="48"/>
        <v>2.90226739640344</v>
      </c>
      <c r="BW31" s="40">
        <v>0</v>
      </c>
      <c r="BX31" s="42">
        <f t="shared" si="49"/>
        <v>-3</v>
      </c>
      <c r="BY31" s="39">
        <f t="shared" si="50"/>
        <v>3.0655199374511337</v>
      </c>
      <c r="BZ31" s="40">
        <v>8</v>
      </c>
      <c r="CA31" s="42">
        <f t="shared" si="51"/>
        <v>5</v>
      </c>
      <c r="CB31" s="39">
        <f t="shared" si="52"/>
        <v>3.2106333072713058</v>
      </c>
      <c r="CC31" s="40">
        <v>0</v>
      </c>
      <c r="CD31" s="42">
        <f t="shared" si="53"/>
        <v>-3</v>
      </c>
      <c r="CE31" s="39">
        <f t="shared" si="54"/>
        <v>0.38092259577795151</v>
      </c>
      <c r="CF31" s="40">
        <v>0</v>
      </c>
      <c r="CG31" s="42">
        <f t="shared" si="55"/>
        <v>0</v>
      </c>
      <c r="CH31" s="39">
        <f t="shared" si="56"/>
        <v>0.25394839718530099</v>
      </c>
      <c r="CI31" s="40">
        <v>0</v>
      </c>
      <c r="CJ31" s="42">
        <f t="shared" si="57"/>
        <v>0</v>
      </c>
      <c r="CK31" s="46">
        <f t="shared" si="77"/>
        <v>20</v>
      </c>
      <c r="CL31" s="40">
        <f t="shared" si="78"/>
        <v>18</v>
      </c>
      <c r="CM31" s="41">
        <f t="shared" si="79"/>
        <v>0.9</v>
      </c>
      <c r="CN31" s="45">
        <f t="shared" si="80"/>
        <v>-2</v>
      </c>
      <c r="CO31" s="39">
        <f t="shared" si="58"/>
        <v>3.0564503518373729</v>
      </c>
      <c r="CP31" s="40">
        <v>2</v>
      </c>
      <c r="CQ31" s="42">
        <f t="shared" si="59"/>
        <v>-1</v>
      </c>
      <c r="CR31" s="39">
        <f t="shared" si="60"/>
        <v>3.1471462079749806</v>
      </c>
      <c r="CS31" s="40">
        <v>0</v>
      </c>
      <c r="CT31" s="42">
        <f t="shared" si="61"/>
        <v>-3</v>
      </c>
      <c r="CU31" s="39">
        <f t="shared" si="62"/>
        <v>3.0745895230648945</v>
      </c>
      <c r="CV31" s="40">
        <v>4</v>
      </c>
      <c r="CW31" s="42">
        <f t="shared" si="63"/>
        <v>1</v>
      </c>
      <c r="CX31" s="39">
        <f t="shared" si="64"/>
        <v>2.1404222048475372</v>
      </c>
      <c r="CY31" s="40">
        <v>2</v>
      </c>
      <c r="CZ31" s="42">
        <f t="shared" si="65"/>
        <v>0</v>
      </c>
      <c r="DA31" s="39">
        <f t="shared" si="66"/>
        <v>2.9657544956997652</v>
      </c>
      <c r="DB31" s="40">
        <v>0</v>
      </c>
      <c r="DC31" s="42">
        <f t="shared" si="67"/>
        <v>-3</v>
      </c>
      <c r="DD31" s="39">
        <f t="shared" si="68"/>
        <v>2.2583268178264269</v>
      </c>
      <c r="DE31" s="40">
        <v>8</v>
      </c>
      <c r="DF31" s="42">
        <f t="shared" si="69"/>
        <v>6</v>
      </c>
      <c r="DG31" s="39">
        <f t="shared" si="70"/>
        <v>1.8592650508209538</v>
      </c>
      <c r="DH31" s="40">
        <v>2</v>
      </c>
      <c r="DI31" s="42">
        <f t="shared" si="71"/>
        <v>0</v>
      </c>
      <c r="DJ31" s="39">
        <f t="shared" si="72"/>
        <v>1.0430023455824864</v>
      </c>
      <c r="DK31" s="40">
        <v>0</v>
      </c>
      <c r="DL31" s="42">
        <f t="shared" si="73"/>
        <v>-1</v>
      </c>
    </row>
    <row r="32" spans="1:116" ht="15.75" thickBot="1" x14ac:dyDescent="0.3">
      <c r="A32" s="11" t="s">
        <v>165</v>
      </c>
      <c r="B32" s="11" t="s">
        <v>166</v>
      </c>
      <c r="C32" s="34"/>
      <c r="D32" s="35">
        <f t="shared" si="74"/>
        <v>1.493354182955434E-2</v>
      </c>
      <c r="E32" s="47">
        <v>191</v>
      </c>
      <c r="F32" s="37">
        <f t="shared" si="0"/>
        <v>179</v>
      </c>
      <c r="G32" s="38">
        <f t="shared" si="1"/>
        <v>0.93717277486910999</v>
      </c>
      <c r="H32" s="39">
        <f t="shared" si="75"/>
        <v>43</v>
      </c>
      <c r="I32" s="40">
        <f t="shared" si="2"/>
        <v>43</v>
      </c>
      <c r="J32" s="41">
        <f t="shared" si="3"/>
        <v>1</v>
      </c>
      <c r="K32" s="42">
        <f t="shared" si="4"/>
        <v>0</v>
      </c>
      <c r="L32" s="43">
        <f t="shared" si="5"/>
        <v>0</v>
      </c>
      <c r="M32" s="44">
        <v>0</v>
      </c>
      <c r="N32" s="45">
        <f t="shared" si="6"/>
        <v>0</v>
      </c>
      <c r="O32" s="43">
        <f t="shared" si="7"/>
        <v>6</v>
      </c>
      <c r="P32" s="44">
        <v>1</v>
      </c>
      <c r="Q32" s="45">
        <f t="shared" si="8"/>
        <v>-5</v>
      </c>
      <c r="R32" s="43">
        <f t="shared" si="9"/>
        <v>8</v>
      </c>
      <c r="S32" s="44">
        <v>17</v>
      </c>
      <c r="T32" s="45">
        <f t="shared" si="10"/>
        <v>9</v>
      </c>
      <c r="U32" s="43">
        <f t="shared" si="11"/>
        <v>8</v>
      </c>
      <c r="V32" s="44">
        <v>3</v>
      </c>
      <c r="W32" s="45">
        <f t="shared" si="12"/>
        <v>-5</v>
      </c>
      <c r="X32" s="43">
        <f t="shared" si="13"/>
        <v>10.005473025801408</v>
      </c>
      <c r="Y32" s="44">
        <v>15</v>
      </c>
      <c r="Z32" s="45">
        <f t="shared" si="14"/>
        <v>5</v>
      </c>
      <c r="AA32" s="43">
        <f t="shared" si="15"/>
        <v>9.5873338545738864</v>
      </c>
      <c r="AB32" s="44">
        <v>7</v>
      </c>
      <c r="AC32" s="45">
        <f t="shared" si="16"/>
        <v>-3</v>
      </c>
      <c r="AD32" s="43">
        <f t="shared" si="17"/>
        <v>1.1349491790461299</v>
      </c>
      <c r="AE32" s="44">
        <v>0</v>
      </c>
      <c r="AF32" s="45">
        <f t="shared" si="18"/>
        <v>-1</v>
      </c>
      <c r="AG32" s="43">
        <f t="shared" si="19"/>
        <v>0.23893666927286944</v>
      </c>
      <c r="AH32" s="44">
        <v>0</v>
      </c>
      <c r="AI32" s="45">
        <f t="shared" si="20"/>
        <v>0</v>
      </c>
      <c r="AJ32" s="43">
        <f t="shared" si="21"/>
        <v>0.41813917122752153</v>
      </c>
      <c r="AK32" s="44">
        <v>0</v>
      </c>
      <c r="AL32" s="45">
        <f t="shared" si="22"/>
        <v>0</v>
      </c>
      <c r="AM32" s="46">
        <f t="shared" si="23"/>
        <v>50</v>
      </c>
      <c r="AN32" s="40">
        <f t="shared" si="24"/>
        <v>29</v>
      </c>
      <c r="AO32" s="41">
        <f t="shared" si="25"/>
        <v>0.57999999999999996</v>
      </c>
      <c r="AP32" s="42">
        <f t="shared" si="26"/>
        <v>-21</v>
      </c>
      <c r="AQ32" s="39">
        <f t="shared" si="27"/>
        <v>9.3483971853010175</v>
      </c>
      <c r="AR32" s="40">
        <v>7</v>
      </c>
      <c r="AS32" s="42">
        <f t="shared" si="28"/>
        <v>-2</v>
      </c>
      <c r="AT32" s="39">
        <f t="shared" si="29"/>
        <v>9.7665363565285386</v>
      </c>
      <c r="AU32" s="40">
        <v>6</v>
      </c>
      <c r="AV32" s="42">
        <f t="shared" si="30"/>
        <v>-4</v>
      </c>
      <c r="AW32" s="39">
        <f t="shared" si="31"/>
        <v>9.9158717748240814</v>
      </c>
      <c r="AX32" s="40">
        <v>8</v>
      </c>
      <c r="AY32" s="42">
        <f t="shared" si="32"/>
        <v>-2</v>
      </c>
      <c r="AZ32" s="39">
        <f t="shared" si="33"/>
        <v>7.6459734167318221</v>
      </c>
      <c r="BA32" s="40">
        <v>7</v>
      </c>
      <c r="BB32" s="42">
        <f t="shared" si="34"/>
        <v>-1</v>
      </c>
      <c r="BC32" s="39">
        <f t="shared" si="35"/>
        <v>7.2577013291634094</v>
      </c>
      <c r="BD32" s="40">
        <v>0</v>
      </c>
      <c r="BE32" s="42">
        <f t="shared" si="36"/>
        <v>-7</v>
      </c>
      <c r="BF32" s="39">
        <f t="shared" si="37"/>
        <v>4.6891321344800625</v>
      </c>
      <c r="BG32" s="40">
        <v>1</v>
      </c>
      <c r="BH32" s="42">
        <f t="shared" si="38"/>
        <v>-4</v>
      </c>
      <c r="BI32" s="39">
        <f t="shared" si="39"/>
        <v>0.53760750586395623</v>
      </c>
      <c r="BJ32" s="40">
        <v>0</v>
      </c>
      <c r="BK32" s="42">
        <f t="shared" si="40"/>
        <v>-1</v>
      </c>
      <c r="BL32" s="39">
        <f t="shared" si="41"/>
        <v>0</v>
      </c>
      <c r="BM32" s="40">
        <v>0</v>
      </c>
      <c r="BN32" s="42">
        <f t="shared" si="42"/>
        <v>0</v>
      </c>
      <c r="BO32" s="46">
        <f t="shared" si="76"/>
        <v>39</v>
      </c>
      <c r="BP32" s="40">
        <f t="shared" si="43"/>
        <v>50</v>
      </c>
      <c r="BQ32" s="41">
        <f t="shared" si="44"/>
        <v>1.2820512820512822</v>
      </c>
      <c r="BR32" s="42">
        <f t="shared" si="45"/>
        <v>11</v>
      </c>
      <c r="BS32" s="39">
        <f t="shared" si="46"/>
        <v>6.3318217357310402</v>
      </c>
      <c r="BT32" s="40">
        <v>12</v>
      </c>
      <c r="BU32" s="42">
        <f t="shared" si="47"/>
        <v>6</v>
      </c>
      <c r="BV32" s="39">
        <f t="shared" si="48"/>
        <v>9.5574667709147771</v>
      </c>
      <c r="BW32" s="40">
        <v>8</v>
      </c>
      <c r="BX32" s="42">
        <f t="shared" si="49"/>
        <v>-2</v>
      </c>
      <c r="BY32" s="39">
        <f t="shared" si="50"/>
        <v>10.095074276778734</v>
      </c>
      <c r="BZ32" s="40">
        <v>17</v>
      </c>
      <c r="CA32" s="42">
        <f t="shared" si="51"/>
        <v>7</v>
      </c>
      <c r="CB32" s="39">
        <f t="shared" si="52"/>
        <v>10.572947615324473</v>
      </c>
      <c r="CC32" s="40">
        <v>13</v>
      </c>
      <c r="CD32" s="42">
        <f t="shared" si="53"/>
        <v>2</v>
      </c>
      <c r="CE32" s="39">
        <f t="shared" si="54"/>
        <v>1.2544175136825646</v>
      </c>
      <c r="CF32" s="40">
        <v>0</v>
      </c>
      <c r="CG32" s="42">
        <f t="shared" si="55"/>
        <v>-1</v>
      </c>
      <c r="CH32" s="39">
        <f t="shared" si="56"/>
        <v>0.83627834245504307</v>
      </c>
      <c r="CI32" s="40">
        <v>0</v>
      </c>
      <c r="CJ32" s="42">
        <f t="shared" si="57"/>
        <v>-1</v>
      </c>
      <c r="CK32" s="46">
        <f t="shared" si="77"/>
        <v>65</v>
      </c>
      <c r="CL32" s="40">
        <f t="shared" si="78"/>
        <v>57</v>
      </c>
      <c r="CM32" s="41">
        <f t="shared" si="79"/>
        <v>0.87692307692307692</v>
      </c>
      <c r="CN32" s="45">
        <f t="shared" si="80"/>
        <v>-8</v>
      </c>
      <c r="CO32" s="39">
        <f t="shared" si="58"/>
        <v>10.065207193119624</v>
      </c>
      <c r="CP32" s="40">
        <v>9</v>
      </c>
      <c r="CQ32" s="42">
        <f t="shared" si="59"/>
        <v>-1</v>
      </c>
      <c r="CR32" s="39">
        <f t="shared" si="60"/>
        <v>10.363878029710712</v>
      </c>
      <c r="CS32" s="40">
        <v>6</v>
      </c>
      <c r="CT32" s="42">
        <f t="shared" si="61"/>
        <v>-4</v>
      </c>
      <c r="CU32" s="39">
        <f t="shared" si="62"/>
        <v>10.124941360437843</v>
      </c>
      <c r="CV32" s="40">
        <v>5</v>
      </c>
      <c r="CW32" s="42">
        <f t="shared" si="63"/>
        <v>-5</v>
      </c>
      <c r="CX32" s="39">
        <f t="shared" si="64"/>
        <v>7.0486317435496488</v>
      </c>
      <c r="CY32" s="40">
        <v>10</v>
      </c>
      <c r="CZ32" s="42">
        <f t="shared" si="65"/>
        <v>3</v>
      </c>
      <c r="DA32" s="39">
        <f t="shared" si="66"/>
        <v>9.7665363565285386</v>
      </c>
      <c r="DB32" s="40">
        <v>13</v>
      </c>
      <c r="DC32" s="42">
        <f t="shared" si="67"/>
        <v>3</v>
      </c>
      <c r="DD32" s="39">
        <f t="shared" si="68"/>
        <v>7.4369038311180615</v>
      </c>
      <c r="DE32" s="40">
        <v>4</v>
      </c>
      <c r="DF32" s="42">
        <f t="shared" si="69"/>
        <v>-3</v>
      </c>
      <c r="DG32" s="39">
        <f t="shared" si="70"/>
        <v>6.1227521501172797</v>
      </c>
      <c r="DH32" s="40">
        <v>10</v>
      </c>
      <c r="DI32" s="42">
        <f t="shared" si="71"/>
        <v>4</v>
      </c>
      <c r="DJ32" s="39">
        <f t="shared" si="72"/>
        <v>3.4347146207974983</v>
      </c>
      <c r="DK32" s="40">
        <v>1</v>
      </c>
      <c r="DL32" s="42">
        <f t="shared" si="73"/>
        <v>-2</v>
      </c>
    </row>
    <row r="33" spans="1:116" ht="15.75" thickBot="1" x14ac:dyDescent="0.3">
      <c r="A33" s="10" t="s">
        <v>167</v>
      </c>
      <c r="B33" s="10" t="s">
        <v>168</v>
      </c>
      <c r="C33" s="34"/>
      <c r="D33" s="35">
        <f t="shared" si="74"/>
        <v>2.0328381548084442E-3</v>
      </c>
      <c r="E33" s="47">
        <v>26</v>
      </c>
      <c r="F33" s="37">
        <f t="shared" si="0"/>
        <v>20</v>
      </c>
      <c r="G33" s="38">
        <f t="shared" si="1"/>
        <v>0.76923076923076927</v>
      </c>
      <c r="H33" s="39">
        <f t="shared" si="75"/>
        <v>6</v>
      </c>
      <c r="I33" s="40">
        <f t="shared" si="2"/>
        <v>6</v>
      </c>
      <c r="J33" s="41">
        <f t="shared" si="3"/>
        <v>1</v>
      </c>
      <c r="K33" s="42">
        <f t="shared" si="4"/>
        <v>0</v>
      </c>
      <c r="L33" s="43">
        <f t="shared" si="5"/>
        <v>0</v>
      </c>
      <c r="M33" s="44">
        <v>0</v>
      </c>
      <c r="N33" s="45">
        <f t="shared" si="6"/>
        <v>0</v>
      </c>
      <c r="O33" s="43">
        <f t="shared" si="7"/>
        <v>1</v>
      </c>
      <c r="P33" s="44">
        <v>2</v>
      </c>
      <c r="Q33" s="45">
        <f t="shared" si="8"/>
        <v>1</v>
      </c>
      <c r="R33" s="43">
        <f t="shared" si="9"/>
        <v>2</v>
      </c>
      <c r="S33" s="44">
        <v>1</v>
      </c>
      <c r="T33" s="45">
        <f t="shared" si="10"/>
        <v>-1</v>
      </c>
      <c r="U33" s="43">
        <f t="shared" si="11"/>
        <v>2</v>
      </c>
      <c r="V33" s="44">
        <v>1</v>
      </c>
      <c r="W33" s="45">
        <f t="shared" si="12"/>
        <v>-1</v>
      </c>
      <c r="X33" s="43">
        <f t="shared" si="13"/>
        <v>1.3620015637216576</v>
      </c>
      <c r="Y33" s="44">
        <v>1</v>
      </c>
      <c r="Z33" s="45">
        <f t="shared" si="14"/>
        <v>0</v>
      </c>
      <c r="AA33" s="43">
        <f t="shared" si="15"/>
        <v>1.3050820953870212</v>
      </c>
      <c r="AB33" s="44">
        <v>1</v>
      </c>
      <c r="AC33" s="45">
        <f t="shared" si="16"/>
        <v>0</v>
      </c>
      <c r="AD33" s="43">
        <f t="shared" si="17"/>
        <v>0.15449569976544175</v>
      </c>
      <c r="AE33" s="44">
        <v>0</v>
      </c>
      <c r="AF33" s="45">
        <f t="shared" si="18"/>
        <v>0</v>
      </c>
      <c r="AG33" s="43">
        <f t="shared" si="19"/>
        <v>3.2525410476935107E-2</v>
      </c>
      <c r="AH33" s="44">
        <v>0</v>
      </c>
      <c r="AI33" s="45">
        <f t="shared" si="20"/>
        <v>0</v>
      </c>
      <c r="AJ33" s="43">
        <f t="shared" si="21"/>
        <v>5.6919468334636437E-2</v>
      </c>
      <c r="AK33" s="44">
        <v>0</v>
      </c>
      <c r="AL33" s="45">
        <f t="shared" si="22"/>
        <v>0</v>
      </c>
      <c r="AM33" s="46">
        <f t="shared" si="23"/>
        <v>7</v>
      </c>
      <c r="AN33" s="40">
        <f t="shared" si="24"/>
        <v>7</v>
      </c>
      <c r="AO33" s="41">
        <f t="shared" si="25"/>
        <v>1</v>
      </c>
      <c r="AP33" s="42">
        <f t="shared" si="26"/>
        <v>0</v>
      </c>
      <c r="AQ33" s="39">
        <f t="shared" si="27"/>
        <v>1.272556684910086</v>
      </c>
      <c r="AR33" s="40">
        <v>2</v>
      </c>
      <c r="AS33" s="42">
        <f t="shared" si="28"/>
        <v>1</v>
      </c>
      <c r="AT33" s="39">
        <f t="shared" si="29"/>
        <v>1.3294761532447226</v>
      </c>
      <c r="AU33" s="40">
        <v>1</v>
      </c>
      <c r="AV33" s="42">
        <f t="shared" si="30"/>
        <v>0</v>
      </c>
      <c r="AW33" s="39">
        <f t="shared" si="31"/>
        <v>1.3498045347928069</v>
      </c>
      <c r="AX33" s="40">
        <v>0</v>
      </c>
      <c r="AY33" s="42">
        <f t="shared" si="32"/>
        <v>-1</v>
      </c>
      <c r="AZ33" s="39">
        <f t="shared" si="33"/>
        <v>1.0408131352619234</v>
      </c>
      <c r="BA33" s="40">
        <v>2</v>
      </c>
      <c r="BB33" s="42">
        <f t="shared" si="34"/>
        <v>1</v>
      </c>
      <c r="BC33" s="39">
        <f t="shared" si="35"/>
        <v>0.98795934323690393</v>
      </c>
      <c r="BD33" s="40">
        <v>0</v>
      </c>
      <c r="BE33" s="42">
        <f t="shared" si="36"/>
        <v>-1</v>
      </c>
      <c r="BF33" s="39">
        <f t="shared" si="37"/>
        <v>0.63831118060985148</v>
      </c>
      <c r="BG33" s="40">
        <v>2</v>
      </c>
      <c r="BH33" s="42">
        <f t="shared" si="38"/>
        <v>1</v>
      </c>
      <c r="BI33" s="39">
        <f t="shared" si="39"/>
        <v>7.3182173573103998E-2</v>
      </c>
      <c r="BJ33" s="40">
        <v>0</v>
      </c>
      <c r="BK33" s="42">
        <f t="shared" si="40"/>
        <v>0</v>
      </c>
      <c r="BL33" s="39">
        <f t="shared" si="41"/>
        <v>0</v>
      </c>
      <c r="BM33" s="40">
        <v>0</v>
      </c>
      <c r="BN33" s="42">
        <f t="shared" si="42"/>
        <v>0</v>
      </c>
      <c r="BO33" s="46">
        <f t="shared" si="76"/>
        <v>6</v>
      </c>
      <c r="BP33" s="40">
        <f t="shared" si="43"/>
        <v>7</v>
      </c>
      <c r="BQ33" s="41">
        <f t="shared" si="44"/>
        <v>1.1666666666666667</v>
      </c>
      <c r="BR33" s="42">
        <f t="shared" si="45"/>
        <v>1</v>
      </c>
      <c r="BS33" s="39">
        <f t="shared" si="46"/>
        <v>0.86192337763878035</v>
      </c>
      <c r="BT33" s="40">
        <v>0</v>
      </c>
      <c r="BU33" s="42">
        <f t="shared" si="47"/>
        <v>-1</v>
      </c>
      <c r="BV33" s="39">
        <f t="shared" si="48"/>
        <v>1.3010164190774043</v>
      </c>
      <c r="BW33" s="40">
        <v>2</v>
      </c>
      <c r="BX33" s="42">
        <f t="shared" si="49"/>
        <v>1</v>
      </c>
      <c r="BY33" s="39">
        <f t="shared" si="50"/>
        <v>1.3741985926505083</v>
      </c>
      <c r="BZ33" s="40">
        <v>1</v>
      </c>
      <c r="CA33" s="42">
        <f t="shared" si="51"/>
        <v>0</v>
      </c>
      <c r="CB33" s="39">
        <f t="shared" si="52"/>
        <v>1.4392494136043785</v>
      </c>
      <c r="CC33" s="40">
        <v>3</v>
      </c>
      <c r="CD33" s="42">
        <f t="shared" si="53"/>
        <v>2</v>
      </c>
      <c r="CE33" s="39">
        <f t="shared" si="54"/>
        <v>0.17075840500390932</v>
      </c>
      <c r="CF33" s="40">
        <v>0</v>
      </c>
      <c r="CG33" s="42">
        <f t="shared" si="55"/>
        <v>0</v>
      </c>
      <c r="CH33" s="39">
        <f t="shared" si="56"/>
        <v>0.11383893666927287</v>
      </c>
      <c r="CI33" s="40">
        <v>1</v>
      </c>
      <c r="CJ33" s="42">
        <f t="shared" si="57"/>
        <v>1</v>
      </c>
      <c r="CK33" s="46">
        <f t="shared" si="77"/>
        <v>9</v>
      </c>
      <c r="CL33" s="40">
        <f t="shared" si="78"/>
        <v>0</v>
      </c>
      <c r="CM33" s="41">
        <f t="shared" si="79"/>
        <v>0</v>
      </c>
      <c r="CN33" s="45">
        <f t="shared" si="80"/>
        <v>-9</v>
      </c>
      <c r="CO33" s="39">
        <f t="shared" si="58"/>
        <v>1.3701329163408913</v>
      </c>
      <c r="CP33" s="40">
        <v>0</v>
      </c>
      <c r="CQ33" s="42">
        <f t="shared" si="59"/>
        <v>-1</v>
      </c>
      <c r="CR33" s="39">
        <f t="shared" si="60"/>
        <v>1.4107896794370602</v>
      </c>
      <c r="CS33" s="40">
        <v>0</v>
      </c>
      <c r="CT33" s="42">
        <f t="shared" si="61"/>
        <v>-1</v>
      </c>
      <c r="CU33" s="39">
        <f t="shared" si="62"/>
        <v>1.3782642689601252</v>
      </c>
      <c r="CV33" s="40">
        <v>0</v>
      </c>
      <c r="CW33" s="42">
        <f t="shared" si="63"/>
        <v>-1</v>
      </c>
      <c r="CX33" s="39">
        <f t="shared" si="64"/>
        <v>0.95949960906958565</v>
      </c>
      <c r="CY33" s="40">
        <v>0</v>
      </c>
      <c r="CZ33" s="42">
        <f t="shared" si="65"/>
        <v>-1</v>
      </c>
      <c r="DA33" s="39">
        <f t="shared" si="66"/>
        <v>1.3294761532447226</v>
      </c>
      <c r="DB33" s="40">
        <v>0</v>
      </c>
      <c r="DC33" s="42">
        <f t="shared" si="67"/>
        <v>-1</v>
      </c>
      <c r="DD33" s="39">
        <f t="shared" si="68"/>
        <v>1.0123534010946051</v>
      </c>
      <c r="DE33" s="40">
        <v>0</v>
      </c>
      <c r="DF33" s="42">
        <f t="shared" si="69"/>
        <v>-1</v>
      </c>
      <c r="DG33" s="39">
        <f t="shared" si="70"/>
        <v>0.83346364347146207</v>
      </c>
      <c r="DH33" s="40">
        <v>0</v>
      </c>
      <c r="DI33" s="42">
        <f t="shared" si="71"/>
        <v>-1</v>
      </c>
      <c r="DJ33" s="39">
        <f t="shared" si="72"/>
        <v>0.46755277560594216</v>
      </c>
      <c r="DK33" s="40">
        <v>0</v>
      </c>
      <c r="DL33" s="42">
        <f t="shared" si="73"/>
        <v>0</v>
      </c>
    </row>
    <row r="34" spans="1:116" ht="15.75" thickBot="1" x14ac:dyDescent="0.3">
      <c r="A34" s="11" t="s">
        <v>169</v>
      </c>
      <c r="B34" s="11" t="s">
        <v>170</v>
      </c>
      <c r="C34" s="34"/>
      <c r="D34" s="35">
        <f t="shared" si="74"/>
        <v>3.7529319781078969E-3</v>
      </c>
      <c r="E34" s="47">
        <v>48</v>
      </c>
      <c r="F34" s="37">
        <f t="shared" si="0"/>
        <v>23</v>
      </c>
      <c r="G34" s="38">
        <f t="shared" si="1"/>
        <v>0.47916666666666669</v>
      </c>
      <c r="H34" s="39">
        <f t="shared" si="75"/>
        <v>11</v>
      </c>
      <c r="I34" s="40">
        <f t="shared" si="2"/>
        <v>8</v>
      </c>
      <c r="J34" s="41">
        <f t="shared" si="3"/>
        <v>0.72727272727272729</v>
      </c>
      <c r="K34" s="42">
        <f t="shared" si="4"/>
        <v>-3</v>
      </c>
      <c r="L34" s="43">
        <f t="shared" si="5"/>
        <v>0</v>
      </c>
      <c r="M34" s="44">
        <v>0</v>
      </c>
      <c r="N34" s="45">
        <f t="shared" si="6"/>
        <v>0</v>
      </c>
      <c r="O34" s="43">
        <f t="shared" si="7"/>
        <v>2</v>
      </c>
      <c r="P34" s="44">
        <v>1</v>
      </c>
      <c r="Q34" s="45">
        <f t="shared" si="8"/>
        <v>-1</v>
      </c>
      <c r="R34" s="43">
        <f t="shared" si="9"/>
        <v>3</v>
      </c>
      <c r="S34" s="44">
        <v>0</v>
      </c>
      <c r="T34" s="45">
        <f t="shared" si="10"/>
        <v>-3</v>
      </c>
      <c r="U34" s="43">
        <f t="shared" si="11"/>
        <v>2</v>
      </c>
      <c r="V34" s="44">
        <v>2</v>
      </c>
      <c r="W34" s="45">
        <f t="shared" si="12"/>
        <v>0</v>
      </c>
      <c r="X34" s="43">
        <f t="shared" si="13"/>
        <v>2.514464425332291</v>
      </c>
      <c r="Y34" s="44">
        <v>3</v>
      </c>
      <c r="Z34" s="45">
        <f t="shared" si="14"/>
        <v>0</v>
      </c>
      <c r="AA34" s="43">
        <f t="shared" si="15"/>
        <v>2.4093823299452697</v>
      </c>
      <c r="AB34" s="44">
        <v>2</v>
      </c>
      <c r="AC34" s="45">
        <f t="shared" si="16"/>
        <v>0</v>
      </c>
      <c r="AD34" s="43">
        <f t="shared" si="17"/>
        <v>0.28522283033620016</v>
      </c>
      <c r="AE34" s="44">
        <v>0</v>
      </c>
      <c r="AF34" s="45">
        <f t="shared" si="18"/>
        <v>0</v>
      </c>
      <c r="AG34" s="43">
        <f t="shared" si="19"/>
        <v>6.0046911649726351E-2</v>
      </c>
      <c r="AH34" s="44">
        <v>0</v>
      </c>
      <c r="AI34" s="45">
        <f t="shared" si="20"/>
        <v>0</v>
      </c>
      <c r="AJ34" s="43">
        <f t="shared" si="21"/>
        <v>0.10508209538702111</v>
      </c>
      <c r="AK34" s="44">
        <v>0</v>
      </c>
      <c r="AL34" s="45">
        <f t="shared" si="22"/>
        <v>0</v>
      </c>
      <c r="AM34" s="46">
        <f t="shared" si="23"/>
        <v>13</v>
      </c>
      <c r="AN34" s="40">
        <f t="shared" si="24"/>
        <v>7</v>
      </c>
      <c r="AO34" s="41">
        <f t="shared" si="25"/>
        <v>0.53846153846153844</v>
      </c>
      <c r="AP34" s="42">
        <f t="shared" si="26"/>
        <v>-6</v>
      </c>
      <c r="AQ34" s="39">
        <f t="shared" si="27"/>
        <v>2.3493354182955435</v>
      </c>
      <c r="AR34" s="40">
        <v>1</v>
      </c>
      <c r="AS34" s="42">
        <f t="shared" si="28"/>
        <v>-1</v>
      </c>
      <c r="AT34" s="39">
        <f t="shared" si="29"/>
        <v>2.4544175136825648</v>
      </c>
      <c r="AU34" s="40">
        <v>2</v>
      </c>
      <c r="AV34" s="42">
        <f t="shared" si="30"/>
        <v>0</v>
      </c>
      <c r="AW34" s="39">
        <f t="shared" si="31"/>
        <v>2.4919468334636434</v>
      </c>
      <c r="AX34" s="40">
        <v>1</v>
      </c>
      <c r="AY34" s="42">
        <f t="shared" si="32"/>
        <v>-1</v>
      </c>
      <c r="AZ34" s="39">
        <f t="shared" si="33"/>
        <v>1.9215011727912432</v>
      </c>
      <c r="BA34" s="40">
        <v>1</v>
      </c>
      <c r="BB34" s="42">
        <f t="shared" si="34"/>
        <v>-1</v>
      </c>
      <c r="BC34" s="39">
        <f t="shared" si="35"/>
        <v>1.8239249413604379</v>
      </c>
      <c r="BD34" s="40">
        <v>1</v>
      </c>
      <c r="BE34" s="42">
        <f t="shared" si="36"/>
        <v>-1</v>
      </c>
      <c r="BF34" s="39">
        <f t="shared" si="37"/>
        <v>1.1784206411258795</v>
      </c>
      <c r="BG34" s="40">
        <v>1</v>
      </c>
      <c r="BH34" s="42">
        <f t="shared" si="38"/>
        <v>0</v>
      </c>
      <c r="BI34" s="39">
        <f t="shared" si="39"/>
        <v>0.13510555121188428</v>
      </c>
      <c r="BJ34" s="40">
        <v>0</v>
      </c>
      <c r="BK34" s="42">
        <f t="shared" si="40"/>
        <v>0</v>
      </c>
      <c r="BL34" s="39">
        <f t="shared" si="41"/>
        <v>0</v>
      </c>
      <c r="BM34" s="40">
        <v>0</v>
      </c>
      <c r="BN34" s="42">
        <f t="shared" si="42"/>
        <v>0</v>
      </c>
      <c r="BO34" s="46">
        <f t="shared" si="76"/>
        <v>10</v>
      </c>
      <c r="BP34" s="40">
        <f t="shared" si="43"/>
        <v>8</v>
      </c>
      <c r="BQ34" s="41">
        <f t="shared" si="44"/>
        <v>0.8</v>
      </c>
      <c r="BR34" s="42">
        <f t="shared" si="45"/>
        <v>-2</v>
      </c>
      <c r="BS34" s="39">
        <f t="shared" si="46"/>
        <v>1.5912431587177482</v>
      </c>
      <c r="BT34" s="40">
        <v>2</v>
      </c>
      <c r="BU34" s="42">
        <f t="shared" si="47"/>
        <v>0</v>
      </c>
      <c r="BV34" s="39">
        <f t="shared" si="48"/>
        <v>2.4018764659890541</v>
      </c>
      <c r="BW34" s="40">
        <v>1</v>
      </c>
      <c r="BX34" s="42">
        <f t="shared" si="49"/>
        <v>-1</v>
      </c>
      <c r="BY34" s="39">
        <f t="shared" si="50"/>
        <v>2.5369820172009385</v>
      </c>
      <c r="BZ34" s="40">
        <v>4</v>
      </c>
      <c r="CA34" s="42">
        <f t="shared" si="51"/>
        <v>1</v>
      </c>
      <c r="CB34" s="39">
        <f t="shared" si="52"/>
        <v>2.6570758405003909</v>
      </c>
      <c r="CC34" s="40">
        <v>0</v>
      </c>
      <c r="CD34" s="42">
        <f t="shared" si="53"/>
        <v>-3</v>
      </c>
      <c r="CE34" s="39">
        <f t="shared" si="54"/>
        <v>0.31524628616106332</v>
      </c>
      <c r="CF34" s="40">
        <v>1</v>
      </c>
      <c r="CG34" s="42">
        <f t="shared" si="55"/>
        <v>1</v>
      </c>
      <c r="CH34" s="39">
        <f t="shared" si="56"/>
        <v>0.21016419077404222</v>
      </c>
      <c r="CI34" s="40">
        <v>0</v>
      </c>
      <c r="CJ34" s="42">
        <f t="shared" si="57"/>
        <v>0</v>
      </c>
      <c r="CK34" s="46">
        <f t="shared" si="77"/>
        <v>17</v>
      </c>
      <c r="CL34" s="40">
        <f t="shared" si="78"/>
        <v>0</v>
      </c>
      <c r="CM34" s="41">
        <f t="shared" si="79"/>
        <v>0</v>
      </c>
      <c r="CN34" s="45">
        <f t="shared" si="80"/>
        <v>-17</v>
      </c>
      <c r="CO34" s="39">
        <f t="shared" si="58"/>
        <v>2.5294761532447225</v>
      </c>
      <c r="CP34" s="40">
        <v>0</v>
      </c>
      <c r="CQ34" s="42">
        <f t="shared" si="59"/>
        <v>-3</v>
      </c>
      <c r="CR34" s="39">
        <f t="shared" si="60"/>
        <v>2.6045347928068803</v>
      </c>
      <c r="CS34" s="40">
        <v>0</v>
      </c>
      <c r="CT34" s="42">
        <f t="shared" si="61"/>
        <v>-3</v>
      </c>
      <c r="CU34" s="39">
        <f t="shared" si="62"/>
        <v>2.5444878811571541</v>
      </c>
      <c r="CV34" s="40">
        <v>0</v>
      </c>
      <c r="CW34" s="42">
        <f t="shared" si="63"/>
        <v>-3</v>
      </c>
      <c r="CX34" s="39">
        <f t="shared" si="64"/>
        <v>1.7713838936669273</v>
      </c>
      <c r="CY34" s="40">
        <v>0</v>
      </c>
      <c r="CZ34" s="42">
        <f t="shared" si="65"/>
        <v>-2</v>
      </c>
      <c r="DA34" s="39">
        <f t="shared" si="66"/>
        <v>2.4544175136825648</v>
      </c>
      <c r="DB34" s="40">
        <v>0</v>
      </c>
      <c r="DC34" s="42">
        <f t="shared" si="67"/>
        <v>-2</v>
      </c>
      <c r="DD34" s="39">
        <f t="shared" si="68"/>
        <v>1.8689601250977326</v>
      </c>
      <c r="DE34" s="40">
        <v>0</v>
      </c>
      <c r="DF34" s="42">
        <f t="shared" si="69"/>
        <v>-2</v>
      </c>
      <c r="DG34" s="39">
        <f t="shared" si="70"/>
        <v>1.5387021110242378</v>
      </c>
      <c r="DH34" s="40">
        <v>0</v>
      </c>
      <c r="DI34" s="42">
        <f t="shared" si="71"/>
        <v>-2</v>
      </c>
      <c r="DJ34" s="39">
        <f t="shared" si="72"/>
        <v>0.86317435496481631</v>
      </c>
      <c r="DK34" s="40">
        <v>0</v>
      </c>
      <c r="DL34" s="42">
        <f t="shared" si="73"/>
        <v>-1</v>
      </c>
    </row>
    <row r="35" spans="1:116" ht="15.75" thickBot="1" x14ac:dyDescent="0.3">
      <c r="A35" s="10" t="s">
        <v>171</v>
      </c>
      <c r="B35" s="10" t="s">
        <v>172</v>
      </c>
      <c r="C35" s="34"/>
      <c r="D35" s="35">
        <f t="shared" si="74"/>
        <v>1.6419077404222048E-3</v>
      </c>
      <c r="E35" s="47">
        <v>21</v>
      </c>
      <c r="F35" s="37">
        <f t="shared" si="0"/>
        <v>11</v>
      </c>
      <c r="G35" s="38">
        <f t="shared" si="1"/>
        <v>0.52380952380952384</v>
      </c>
      <c r="H35" s="39">
        <f t="shared" si="75"/>
        <v>5</v>
      </c>
      <c r="I35" s="40">
        <f t="shared" si="2"/>
        <v>3</v>
      </c>
      <c r="J35" s="41">
        <f t="shared" si="3"/>
        <v>0.6</v>
      </c>
      <c r="K35" s="42">
        <f t="shared" si="4"/>
        <v>-2</v>
      </c>
      <c r="L35" s="43">
        <f t="shared" si="5"/>
        <v>0</v>
      </c>
      <c r="M35" s="44">
        <v>0</v>
      </c>
      <c r="N35" s="45">
        <f t="shared" si="6"/>
        <v>0</v>
      </c>
      <c r="O35" s="43">
        <f t="shared" si="7"/>
        <v>1</v>
      </c>
      <c r="P35" s="44">
        <v>0</v>
      </c>
      <c r="Q35" s="45">
        <f t="shared" si="8"/>
        <v>-1</v>
      </c>
      <c r="R35" s="43">
        <f t="shared" si="9"/>
        <v>1</v>
      </c>
      <c r="S35" s="44">
        <v>2</v>
      </c>
      <c r="T35" s="45">
        <f t="shared" si="10"/>
        <v>1</v>
      </c>
      <c r="U35" s="43">
        <f t="shared" si="11"/>
        <v>1</v>
      </c>
      <c r="V35" s="44">
        <v>1</v>
      </c>
      <c r="W35" s="45">
        <f t="shared" si="12"/>
        <v>0</v>
      </c>
      <c r="X35" s="43">
        <f t="shared" si="13"/>
        <v>1.1000781860828772</v>
      </c>
      <c r="Y35" s="44">
        <v>0</v>
      </c>
      <c r="Z35" s="45">
        <f t="shared" si="14"/>
        <v>-1</v>
      </c>
      <c r="AA35" s="43">
        <f t="shared" si="15"/>
        <v>1.0541047693510555</v>
      </c>
      <c r="AB35" s="44">
        <v>0</v>
      </c>
      <c r="AC35" s="45">
        <f t="shared" si="16"/>
        <v>-1</v>
      </c>
      <c r="AD35" s="43">
        <f t="shared" si="17"/>
        <v>0.12478498827208757</v>
      </c>
      <c r="AE35" s="44">
        <v>0</v>
      </c>
      <c r="AF35" s="45">
        <f t="shared" si="18"/>
        <v>0</v>
      </c>
      <c r="AG35" s="43">
        <f t="shared" si="19"/>
        <v>2.6270523846755277E-2</v>
      </c>
      <c r="AH35" s="44">
        <v>0</v>
      </c>
      <c r="AI35" s="45">
        <f t="shared" si="20"/>
        <v>0</v>
      </c>
      <c r="AJ35" s="43">
        <f t="shared" si="21"/>
        <v>4.5973416731821738E-2</v>
      </c>
      <c r="AK35" s="44">
        <v>0</v>
      </c>
      <c r="AL35" s="45">
        <f t="shared" si="22"/>
        <v>0</v>
      </c>
      <c r="AM35" s="46">
        <f t="shared" si="23"/>
        <v>6</v>
      </c>
      <c r="AN35" s="40">
        <f t="shared" si="24"/>
        <v>3</v>
      </c>
      <c r="AO35" s="41">
        <f t="shared" si="25"/>
        <v>0.5</v>
      </c>
      <c r="AP35" s="42">
        <f t="shared" si="26"/>
        <v>-3</v>
      </c>
      <c r="AQ35" s="39">
        <f t="shared" si="27"/>
        <v>1.0278342455043001</v>
      </c>
      <c r="AR35" s="40">
        <v>0</v>
      </c>
      <c r="AS35" s="42">
        <f t="shared" si="28"/>
        <v>-1</v>
      </c>
      <c r="AT35" s="39">
        <f t="shared" si="29"/>
        <v>1.0738076622361219</v>
      </c>
      <c r="AU35" s="40">
        <v>1</v>
      </c>
      <c r="AV35" s="42">
        <f t="shared" si="30"/>
        <v>0</v>
      </c>
      <c r="AW35" s="39">
        <f t="shared" si="31"/>
        <v>1.090226739640344</v>
      </c>
      <c r="AX35" s="40">
        <v>0</v>
      </c>
      <c r="AY35" s="42">
        <f t="shared" si="32"/>
        <v>-1</v>
      </c>
      <c r="AZ35" s="39">
        <f t="shared" si="33"/>
        <v>0.84065676309616888</v>
      </c>
      <c r="BA35" s="40">
        <v>1</v>
      </c>
      <c r="BB35" s="42">
        <f t="shared" si="34"/>
        <v>0</v>
      </c>
      <c r="BC35" s="39">
        <f t="shared" si="35"/>
        <v>0.79796716184519156</v>
      </c>
      <c r="BD35" s="40">
        <v>1</v>
      </c>
      <c r="BE35" s="42">
        <f t="shared" si="36"/>
        <v>0</v>
      </c>
      <c r="BF35" s="39">
        <f t="shared" si="37"/>
        <v>0.51555903049257235</v>
      </c>
      <c r="BG35" s="40">
        <v>0</v>
      </c>
      <c r="BH35" s="42">
        <f t="shared" si="38"/>
        <v>-1</v>
      </c>
      <c r="BI35" s="39">
        <f t="shared" si="39"/>
        <v>5.9108678655199372E-2</v>
      </c>
      <c r="BJ35" s="40">
        <v>0</v>
      </c>
      <c r="BK35" s="42">
        <f t="shared" si="40"/>
        <v>0</v>
      </c>
      <c r="BL35" s="39">
        <f t="shared" si="41"/>
        <v>0</v>
      </c>
      <c r="BM35" s="40">
        <v>0</v>
      </c>
      <c r="BN35" s="42">
        <f t="shared" si="42"/>
        <v>0</v>
      </c>
      <c r="BO35" s="46">
        <f t="shared" si="76"/>
        <v>5</v>
      </c>
      <c r="BP35" s="40">
        <f t="shared" si="43"/>
        <v>5</v>
      </c>
      <c r="BQ35" s="41">
        <f t="shared" si="44"/>
        <v>1</v>
      </c>
      <c r="BR35" s="42">
        <f t="shared" si="45"/>
        <v>0</v>
      </c>
      <c r="BS35" s="39">
        <f t="shared" si="46"/>
        <v>0.69616888193901483</v>
      </c>
      <c r="BT35" s="40">
        <v>1</v>
      </c>
      <c r="BU35" s="42">
        <f t="shared" si="47"/>
        <v>0</v>
      </c>
      <c r="BV35" s="39">
        <f t="shared" si="48"/>
        <v>1.0508209538702111</v>
      </c>
      <c r="BW35" s="40">
        <v>1</v>
      </c>
      <c r="BX35" s="42">
        <f t="shared" si="49"/>
        <v>0</v>
      </c>
      <c r="BY35" s="39">
        <f t="shared" si="50"/>
        <v>1.1099296325254104</v>
      </c>
      <c r="BZ35" s="40">
        <v>2</v>
      </c>
      <c r="CA35" s="42">
        <f t="shared" si="51"/>
        <v>1</v>
      </c>
      <c r="CB35" s="39">
        <f t="shared" si="52"/>
        <v>1.1624706802189211</v>
      </c>
      <c r="CC35" s="40">
        <v>1</v>
      </c>
      <c r="CD35" s="42">
        <f t="shared" si="53"/>
        <v>0</v>
      </c>
      <c r="CE35" s="39">
        <f t="shared" si="54"/>
        <v>0.13792025019546519</v>
      </c>
      <c r="CF35" s="40">
        <v>0</v>
      </c>
      <c r="CG35" s="42">
        <f t="shared" si="55"/>
        <v>0</v>
      </c>
      <c r="CH35" s="39">
        <f t="shared" si="56"/>
        <v>9.1946833463643476E-2</v>
      </c>
      <c r="CI35" s="40">
        <v>0</v>
      </c>
      <c r="CJ35" s="42">
        <f t="shared" si="57"/>
        <v>0</v>
      </c>
      <c r="CK35" s="46">
        <f t="shared" si="77"/>
        <v>8</v>
      </c>
      <c r="CL35" s="40">
        <f t="shared" si="78"/>
        <v>0</v>
      </c>
      <c r="CM35" s="41">
        <f t="shared" si="79"/>
        <v>0</v>
      </c>
      <c r="CN35" s="45">
        <f t="shared" si="80"/>
        <v>-8</v>
      </c>
      <c r="CO35" s="39">
        <f t="shared" si="58"/>
        <v>1.1066458170445661</v>
      </c>
      <c r="CP35" s="40">
        <v>0</v>
      </c>
      <c r="CQ35" s="42">
        <f t="shared" si="59"/>
        <v>-1</v>
      </c>
      <c r="CR35" s="39">
        <f t="shared" si="60"/>
        <v>1.1394839718530101</v>
      </c>
      <c r="CS35" s="40">
        <v>0</v>
      </c>
      <c r="CT35" s="42">
        <f t="shared" si="61"/>
        <v>-1</v>
      </c>
      <c r="CU35" s="39">
        <f t="shared" si="62"/>
        <v>1.113213448006255</v>
      </c>
      <c r="CV35" s="40">
        <v>0</v>
      </c>
      <c r="CW35" s="42">
        <f t="shared" si="63"/>
        <v>-1</v>
      </c>
      <c r="CX35" s="39">
        <f t="shared" si="64"/>
        <v>0.77498045347928068</v>
      </c>
      <c r="CY35" s="40">
        <v>0</v>
      </c>
      <c r="CZ35" s="42">
        <f t="shared" si="65"/>
        <v>-1</v>
      </c>
      <c r="DA35" s="39">
        <f t="shared" si="66"/>
        <v>1.0738076622361219</v>
      </c>
      <c r="DB35" s="40">
        <v>0</v>
      </c>
      <c r="DC35" s="42">
        <f t="shared" si="67"/>
        <v>-1</v>
      </c>
      <c r="DD35" s="39">
        <f t="shared" si="68"/>
        <v>0.817670054730258</v>
      </c>
      <c r="DE35" s="40">
        <v>0</v>
      </c>
      <c r="DF35" s="42">
        <f t="shared" si="69"/>
        <v>-1</v>
      </c>
      <c r="DG35" s="39">
        <f t="shared" si="70"/>
        <v>0.67318217357310395</v>
      </c>
      <c r="DH35" s="40">
        <v>0</v>
      </c>
      <c r="DI35" s="42">
        <f t="shared" si="71"/>
        <v>-1</v>
      </c>
      <c r="DJ35" s="39">
        <f t="shared" si="72"/>
        <v>0.37763878029710712</v>
      </c>
      <c r="DK35" s="40">
        <v>0</v>
      </c>
      <c r="DL35" s="42">
        <f t="shared" si="73"/>
        <v>0</v>
      </c>
    </row>
    <row r="36" spans="1:116" ht="15.75" thickBot="1" x14ac:dyDescent="0.3">
      <c r="A36" s="11" t="s">
        <v>173</v>
      </c>
      <c r="B36" s="11" t="s">
        <v>174</v>
      </c>
      <c r="C36" s="34"/>
      <c r="D36" s="35">
        <f t="shared" si="74"/>
        <v>2.2830336200156374E-2</v>
      </c>
      <c r="E36" s="47">
        <v>292</v>
      </c>
      <c r="F36" s="37">
        <f t="shared" si="0"/>
        <v>240</v>
      </c>
      <c r="G36" s="38">
        <f t="shared" si="1"/>
        <v>0.82191780821917804</v>
      </c>
      <c r="H36" s="39">
        <f t="shared" si="75"/>
        <v>66</v>
      </c>
      <c r="I36" s="40">
        <f t="shared" si="2"/>
        <v>68</v>
      </c>
      <c r="J36" s="41">
        <f t="shared" si="3"/>
        <v>1.0303030303030303</v>
      </c>
      <c r="K36" s="42">
        <f t="shared" si="4"/>
        <v>2</v>
      </c>
      <c r="L36" s="43">
        <f t="shared" si="5"/>
        <v>0</v>
      </c>
      <c r="M36" s="44">
        <v>0</v>
      </c>
      <c r="N36" s="45">
        <f t="shared" si="6"/>
        <v>0</v>
      </c>
      <c r="O36" s="43">
        <f t="shared" si="7"/>
        <v>9</v>
      </c>
      <c r="P36" s="44">
        <v>8</v>
      </c>
      <c r="Q36" s="45">
        <f t="shared" si="8"/>
        <v>-1</v>
      </c>
      <c r="R36" s="43">
        <f t="shared" si="9"/>
        <v>13</v>
      </c>
      <c r="S36" s="44">
        <v>15</v>
      </c>
      <c r="T36" s="45">
        <f t="shared" si="10"/>
        <v>2</v>
      </c>
      <c r="U36" s="43">
        <f t="shared" si="11"/>
        <v>12</v>
      </c>
      <c r="V36" s="44">
        <v>11</v>
      </c>
      <c r="W36" s="45">
        <f t="shared" si="12"/>
        <v>-1</v>
      </c>
      <c r="X36" s="43">
        <f t="shared" si="13"/>
        <v>15.296325254104771</v>
      </c>
      <c r="Y36" s="44">
        <v>14</v>
      </c>
      <c r="Z36" s="45">
        <f t="shared" si="14"/>
        <v>-1</v>
      </c>
      <c r="AA36" s="43">
        <f t="shared" si="15"/>
        <v>14.657075840500392</v>
      </c>
      <c r="AB36" s="44">
        <v>18</v>
      </c>
      <c r="AC36" s="45">
        <f t="shared" si="16"/>
        <v>3</v>
      </c>
      <c r="AD36" s="43">
        <f t="shared" si="17"/>
        <v>1.7351055512118845</v>
      </c>
      <c r="AE36" s="44">
        <v>2</v>
      </c>
      <c r="AF36" s="45">
        <f t="shared" si="18"/>
        <v>0</v>
      </c>
      <c r="AG36" s="43">
        <f t="shared" si="19"/>
        <v>0.36528537920250198</v>
      </c>
      <c r="AH36" s="44">
        <v>0</v>
      </c>
      <c r="AI36" s="45">
        <f t="shared" si="20"/>
        <v>0</v>
      </c>
      <c r="AJ36" s="43">
        <f t="shared" si="21"/>
        <v>0.63924941360437848</v>
      </c>
      <c r="AK36" s="44">
        <v>0</v>
      </c>
      <c r="AL36" s="45">
        <f t="shared" si="22"/>
        <v>-1</v>
      </c>
      <c r="AM36" s="46">
        <f t="shared" si="23"/>
        <v>76</v>
      </c>
      <c r="AN36" s="40">
        <f t="shared" si="24"/>
        <v>68</v>
      </c>
      <c r="AO36" s="41">
        <f t="shared" si="25"/>
        <v>0.89473684210526316</v>
      </c>
      <c r="AP36" s="42">
        <f t="shared" si="26"/>
        <v>-8</v>
      </c>
      <c r="AQ36" s="39">
        <f t="shared" si="27"/>
        <v>14.291790461297889</v>
      </c>
      <c r="AR36" s="40">
        <v>17</v>
      </c>
      <c r="AS36" s="42">
        <f t="shared" si="28"/>
        <v>3</v>
      </c>
      <c r="AT36" s="39">
        <f t="shared" si="29"/>
        <v>14.931039874902268</v>
      </c>
      <c r="AU36" s="40">
        <v>11</v>
      </c>
      <c r="AV36" s="42">
        <f t="shared" si="30"/>
        <v>-4</v>
      </c>
      <c r="AW36" s="39">
        <f t="shared" si="31"/>
        <v>15.159343236903831</v>
      </c>
      <c r="AX36" s="40">
        <v>17</v>
      </c>
      <c r="AY36" s="42">
        <f t="shared" si="32"/>
        <v>2</v>
      </c>
      <c r="AZ36" s="39">
        <f t="shared" si="33"/>
        <v>11.689132134480063</v>
      </c>
      <c r="BA36" s="40">
        <v>9</v>
      </c>
      <c r="BB36" s="42">
        <f t="shared" si="34"/>
        <v>-3</v>
      </c>
      <c r="BC36" s="39">
        <f t="shared" si="35"/>
        <v>11.095543393275998</v>
      </c>
      <c r="BD36" s="40">
        <v>10</v>
      </c>
      <c r="BE36" s="42">
        <f t="shared" si="36"/>
        <v>-1</v>
      </c>
      <c r="BF36" s="39">
        <f t="shared" si="37"/>
        <v>7.1687255668491012</v>
      </c>
      <c r="BG36" s="40">
        <v>4</v>
      </c>
      <c r="BH36" s="42">
        <f t="shared" si="38"/>
        <v>-3</v>
      </c>
      <c r="BI36" s="39">
        <f t="shared" si="39"/>
        <v>0.82189210320562944</v>
      </c>
      <c r="BJ36" s="40">
        <v>0</v>
      </c>
      <c r="BK36" s="42">
        <f t="shared" si="40"/>
        <v>-1</v>
      </c>
      <c r="BL36" s="39">
        <f t="shared" si="41"/>
        <v>0</v>
      </c>
      <c r="BM36" s="40">
        <v>0</v>
      </c>
      <c r="BN36" s="42">
        <f t="shared" si="42"/>
        <v>0</v>
      </c>
      <c r="BO36" s="46">
        <f t="shared" si="76"/>
        <v>60</v>
      </c>
      <c r="BP36" s="40">
        <f t="shared" si="43"/>
        <v>55</v>
      </c>
      <c r="BQ36" s="41">
        <f t="shared" si="44"/>
        <v>0.91666666666666663</v>
      </c>
      <c r="BR36" s="42">
        <f t="shared" si="45"/>
        <v>-5</v>
      </c>
      <c r="BS36" s="39">
        <f t="shared" si="46"/>
        <v>9.680062548866303</v>
      </c>
      <c r="BT36" s="40">
        <v>7</v>
      </c>
      <c r="BU36" s="42">
        <f t="shared" si="47"/>
        <v>-3</v>
      </c>
      <c r="BV36" s="39">
        <f t="shared" si="48"/>
        <v>14.611415168100079</v>
      </c>
      <c r="BW36" s="40">
        <v>15</v>
      </c>
      <c r="BX36" s="42">
        <f t="shared" si="49"/>
        <v>0</v>
      </c>
      <c r="BY36" s="39">
        <f t="shared" si="50"/>
        <v>15.43330727130571</v>
      </c>
      <c r="BZ36" s="40">
        <v>14</v>
      </c>
      <c r="CA36" s="42">
        <f t="shared" si="51"/>
        <v>-1</v>
      </c>
      <c r="CB36" s="39">
        <f t="shared" si="52"/>
        <v>16.163878029710713</v>
      </c>
      <c r="CC36" s="40">
        <v>16</v>
      </c>
      <c r="CD36" s="42">
        <f t="shared" si="53"/>
        <v>0</v>
      </c>
      <c r="CE36" s="39">
        <f t="shared" si="54"/>
        <v>1.9177482408131354</v>
      </c>
      <c r="CF36" s="40">
        <v>2</v>
      </c>
      <c r="CG36" s="42">
        <f t="shared" si="55"/>
        <v>0</v>
      </c>
      <c r="CH36" s="39">
        <f t="shared" si="56"/>
        <v>1.278498827208757</v>
      </c>
      <c r="CI36" s="40">
        <v>1</v>
      </c>
      <c r="CJ36" s="42">
        <f t="shared" si="57"/>
        <v>0</v>
      </c>
      <c r="CK36" s="46">
        <f t="shared" si="77"/>
        <v>99</v>
      </c>
      <c r="CL36" s="40">
        <f t="shared" si="78"/>
        <v>49</v>
      </c>
      <c r="CM36" s="41">
        <f t="shared" si="79"/>
        <v>0.49494949494949497</v>
      </c>
      <c r="CN36" s="45">
        <f t="shared" si="80"/>
        <v>-50</v>
      </c>
      <c r="CO36" s="39">
        <f t="shared" si="58"/>
        <v>15.387646598905397</v>
      </c>
      <c r="CP36" s="40">
        <v>10</v>
      </c>
      <c r="CQ36" s="42">
        <f t="shared" si="59"/>
        <v>-5</v>
      </c>
      <c r="CR36" s="39">
        <f t="shared" si="60"/>
        <v>15.844253322908523</v>
      </c>
      <c r="CS36" s="40">
        <v>4</v>
      </c>
      <c r="CT36" s="42">
        <f t="shared" si="61"/>
        <v>-12</v>
      </c>
      <c r="CU36" s="39">
        <f t="shared" si="62"/>
        <v>15.478967943706021</v>
      </c>
      <c r="CV36" s="40">
        <v>11</v>
      </c>
      <c r="CW36" s="42">
        <f t="shared" si="63"/>
        <v>-4</v>
      </c>
      <c r="CX36" s="39">
        <f t="shared" si="64"/>
        <v>10.775918686473808</v>
      </c>
      <c r="CY36" s="40">
        <v>7</v>
      </c>
      <c r="CZ36" s="42">
        <f t="shared" si="65"/>
        <v>-4</v>
      </c>
      <c r="DA36" s="39">
        <f t="shared" si="66"/>
        <v>14.931039874902268</v>
      </c>
      <c r="DB36" s="40">
        <v>4</v>
      </c>
      <c r="DC36" s="42">
        <f t="shared" si="67"/>
        <v>-11</v>
      </c>
      <c r="DD36" s="39">
        <f t="shared" si="68"/>
        <v>11.369507427677874</v>
      </c>
      <c r="DE36" s="40">
        <v>8</v>
      </c>
      <c r="DF36" s="42">
        <f t="shared" si="69"/>
        <v>-3</v>
      </c>
      <c r="DG36" s="39">
        <f t="shared" si="70"/>
        <v>9.3604378420641137</v>
      </c>
      <c r="DH36" s="40">
        <v>5</v>
      </c>
      <c r="DI36" s="42">
        <f t="shared" si="71"/>
        <v>-4</v>
      </c>
      <c r="DJ36" s="39">
        <f t="shared" si="72"/>
        <v>5.250977326035966</v>
      </c>
      <c r="DK36" s="40">
        <v>8</v>
      </c>
      <c r="DL36" s="42">
        <f t="shared" si="73"/>
        <v>3</v>
      </c>
    </row>
    <row r="37" spans="1:116" ht="14.25" customHeight="1" thickBot="1" x14ac:dyDescent="0.3">
      <c r="A37" s="10" t="s">
        <v>175</v>
      </c>
      <c r="B37" s="10" t="s">
        <v>176</v>
      </c>
      <c r="C37" s="34"/>
      <c r="D37" s="35">
        <f t="shared" si="74"/>
        <v>1.09460516028147E-3</v>
      </c>
      <c r="E37" s="47">
        <v>14</v>
      </c>
      <c r="F37" s="37">
        <f t="shared" si="0"/>
        <v>42</v>
      </c>
      <c r="G37" s="38">
        <f t="shared" si="1"/>
        <v>3</v>
      </c>
      <c r="H37" s="39">
        <f t="shared" si="75"/>
        <v>4</v>
      </c>
      <c r="I37" s="40">
        <f t="shared" si="2"/>
        <v>8</v>
      </c>
      <c r="J37" s="41">
        <f t="shared" si="3"/>
        <v>2</v>
      </c>
      <c r="K37" s="42">
        <f t="shared" si="4"/>
        <v>4</v>
      </c>
      <c r="L37" s="43">
        <f t="shared" si="5"/>
        <v>0</v>
      </c>
      <c r="M37" s="44">
        <v>0</v>
      </c>
      <c r="N37" s="45">
        <f t="shared" si="6"/>
        <v>0</v>
      </c>
      <c r="O37" s="43">
        <f t="shared" si="7"/>
        <v>1</v>
      </c>
      <c r="P37" s="44">
        <v>0</v>
      </c>
      <c r="Q37" s="45">
        <f t="shared" si="8"/>
        <v>-1</v>
      </c>
      <c r="R37" s="43">
        <f t="shared" si="9"/>
        <v>1</v>
      </c>
      <c r="S37" s="44">
        <v>2</v>
      </c>
      <c r="T37" s="45">
        <f t="shared" si="10"/>
        <v>1</v>
      </c>
      <c r="U37" s="43">
        <f t="shared" si="11"/>
        <v>1</v>
      </c>
      <c r="V37" s="44">
        <v>2</v>
      </c>
      <c r="W37" s="45">
        <f t="shared" si="12"/>
        <v>1</v>
      </c>
      <c r="X37" s="43">
        <f t="shared" si="13"/>
        <v>0.73338545738858485</v>
      </c>
      <c r="Y37" s="44">
        <v>4</v>
      </c>
      <c r="Z37" s="45">
        <f t="shared" si="14"/>
        <v>3</v>
      </c>
      <c r="AA37" s="43">
        <f t="shared" si="15"/>
        <v>0.70273651290070371</v>
      </c>
      <c r="AB37" s="44">
        <v>0</v>
      </c>
      <c r="AC37" s="45">
        <f t="shared" si="16"/>
        <v>-1</v>
      </c>
      <c r="AD37" s="43">
        <f t="shared" si="17"/>
        <v>8.3189992181391711E-2</v>
      </c>
      <c r="AE37" s="44">
        <v>0</v>
      </c>
      <c r="AF37" s="45">
        <f t="shared" si="18"/>
        <v>0</v>
      </c>
      <c r="AG37" s="43">
        <f t="shared" si="19"/>
        <v>1.7513682564503519E-2</v>
      </c>
      <c r="AH37" s="44">
        <v>0</v>
      </c>
      <c r="AI37" s="45">
        <f t="shared" si="20"/>
        <v>0</v>
      </c>
      <c r="AJ37" s="43">
        <f t="shared" si="21"/>
        <v>3.064894448788116E-2</v>
      </c>
      <c r="AK37" s="44">
        <v>0</v>
      </c>
      <c r="AL37" s="45">
        <f t="shared" si="22"/>
        <v>0</v>
      </c>
      <c r="AM37" s="46">
        <f t="shared" si="23"/>
        <v>4</v>
      </c>
      <c r="AN37" s="40">
        <f t="shared" si="24"/>
        <v>8</v>
      </c>
      <c r="AO37" s="41">
        <f t="shared" si="25"/>
        <v>2</v>
      </c>
      <c r="AP37" s="42">
        <f t="shared" si="26"/>
        <v>4</v>
      </c>
      <c r="AQ37" s="39">
        <f t="shared" si="27"/>
        <v>0.68522283033620024</v>
      </c>
      <c r="AR37" s="40">
        <v>2</v>
      </c>
      <c r="AS37" s="42">
        <f t="shared" si="28"/>
        <v>1</v>
      </c>
      <c r="AT37" s="39">
        <f t="shared" si="29"/>
        <v>0.71587177482408137</v>
      </c>
      <c r="AU37" s="40">
        <v>0</v>
      </c>
      <c r="AV37" s="42">
        <f t="shared" si="30"/>
        <v>-1</v>
      </c>
      <c r="AW37" s="39">
        <f t="shared" si="31"/>
        <v>0.72681782642689607</v>
      </c>
      <c r="AX37" s="40">
        <v>2</v>
      </c>
      <c r="AY37" s="42">
        <f t="shared" si="32"/>
        <v>1</v>
      </c>
      <c r="AZ37" s="39">
        <f t="shared" si="33"/>
        <v>0.56043784206411262</v>
      </c>
      <c r="BA37" s="40">
        <v>4</v>
      </c>
      <c r="BB37" s="42">
        <f t="shared" si="34"/>
        <v>3</v>
      </c>
      <c r="BC37" s="39">
        <f t="shared" si="35"/>
        <v>0.53197810789679445</v>
      </c>
      <c r="BD37" s="40">
        <v>0</v>
      </c>
      <c r="BE37" s="42">
        <f t="shared" si="36"/>
        <v>-1</v>
      </c>
      <c r="BF37" s="39">
        <f t="shared" si="37"/>
        <v>0.34370602032838155</v>
      </c>
      <c r="BG37" s="40">
        <v>0</v>
      </c>
      <c r="BH37" s="42">
        <f t="shared" si="38"/>
        <v>0</v>
      </c>
      <c r="BI37" s="39">
        <f t="shared" si="39"/>
        <v>3.9405785770132921E-2</v>
      </c>
      <c r="BJ37" s="40">
        <v>0</v>
      </c>
      <c r="BK37" s="42">
        <f t="shared" si="40"/>
        <v>0</v>
      </c>
      <c r="BL37" s="39">
        <f t="shared" si="41"/>
        <v>0</v>
      </c>
      <c r="BM37" s="40">
        <v>0</v>
      </c>
      <c r="BN37" s="42">
        <f t="shared" si="42"/>
        <v>0</v>
      </c>
      <c r="BO37" s="46">
        <f t="shared" si="76"/>
        <v>3</v>
      </c>
      <c r="BP37" s="40">
        <f t="shared" si="43"/>
        <v>10</v>
      </c>
      <c r="BQ37" s="41">
        <f t="shared" si="44"/>
        <v>3.3333333333333335</v>
      </c>
      <c r="BR37" s="42">
        <f t="shared" si="45"/>
        <v>7</v>
      </c>
      <c r="BS37" s="39">
        <f t="shared" si="46"/>
        <v>0.46411258795934329</v>
      </c>
      <c r="BT37" s="40">
        <v>4</v>
      </c>
      <c r="BU37" s="42">
        <f t="shared" si="47"/>
        <v>4</v>
      </c>
      <c r="BV37" s="39">
        <f t="shared" si="48"/>
        <v>0.70054730258014075</v>
      </c>
      <c r="BW37" s="40">
        <v>0</v>
      </c>
      <c r="BX37" s="42">
        <f t="shared" si="49"/>
        <v>-1</v>
      </c>
      <c r="BY37" s="39">
        <f t="shared" si="50"/>
        <v>0.73995308835027374</v>
      </c>
      <c r="BZ37" s="40">
        <v>6</v>
      </c>
      <c r="CA37" s="42">
        <f t="shared" si="51"/>
        <v>5</v>
      </c>
      <c r="CB37" s="39">
        <f t="shared" si="52"/>
        <v>0.77498045347928068</v>
      </c>
      <c r="CC37" s="40">
        <v>0</v>
      </c>
      <c r="CD37" s="42">
        <f t="shared" si="53"/>
        <v>-1</v>
      </c>
      <c r="CE37" s="39">
        <f t="shared" si="54"/>
        <v>9.1946833463643476E-2</v>
      </c>
      <c r="CF37" s="40">
        <v>0</v>
      </c>
      <c r="CG37" s="42">
        <f t="shared" si="55"/>
        <v>0</v>
      </c>
      <c r="CH37" s="39">
        <f t="shared" si="56"/>
        <v>6.129788897576232E-2</v>
      </c>
      <c r="CI37" s="40">
        <v>0</v>
      </c>
      <c r="CJ37" s="42">
        <f t="shared" si="57"/>
        <v>0</v>
      </c>
      <c r="CK37" s="46">
        <f t="shared" si="77"/>
        <v>5</v>
      </c>
      <c r="CL37" s="40">
        <f t="shared" si="78"/>
        <v>16</v>
      </c>
      <c r="CM37" s="41">
        <f t="shared" si="79"/>
        <v>3.2</v>
      </c>
      <c r="CN37" s="45">
        <f t="shared" si="80"/>
        <v>11</v>
      </c>
      <c r="CO37" s="39">
        <f t="shared" si="58"/>
        <v>0.73776387802971077</v>
      </c>
      <c r="CP37" s="40">
        <v>4</v>
      </c>
      <c r="CQ37" s="42">
        <f t="shared" si="59"/>
        <v>3</v>
      </c>
      <c r="CR37" s="39">
        <f t="shared" si="60"/>
        <v>0.75965598123534017</v>
      </c>
      <c r="CS37" s="40">
        <v>0</v>
      </c>
      <c r="CT37" s="42">
        <f t="shared" si="61"/>
        <v>-1</v>
      </c>
      <c r="CU37" s="39">
        <f t="shared" si="62"/>
        <v>0.74214229867083659</v>
      </c>
      <c r="CV37" s="40">
        <v>4</v>
      </c>
      <c r="CW37" s="42">
        <f t="shared" si="63"/>
        <v>3</v>
      </c>
      <c r="CX37" s="39">
        <f t="shared" si="64"/>
        <v>0.51665363565285383</v>
      </c>
      <c r="CY37" s="40">
        <v>0</v>
      </c>
      <c r="CZ37" s="42">
        <f t="shared" si="65"/>
        <v>-1</v>
      </c>
      <c r="DA37" s="39">
        <f t="shared" si="66"/>
        <v>0.71587177482408137</v>
      </c>
      <c r="DB37" s="40">
        <v>2</v>
      </c>
      <c r="DC37" s="42">
        <f t="shared" si="67"/>
        <v>1</v>
      </c>
      <c r="DD37" s="39">
        <f t="shared" si="68"/>
        <v>0.545113369820172</v>
      </c>
      <c r="DE37" s="40">
        <v>4</v>
      </c>
      <c r="DF37" s="42">
        <f t="shared" si="69"/>
        <v>3</v>
      </c>
      <c r="DG37" s="39">
        <f t="shared" si="70"/>
        <v>0.44878811571540267</v>
      </c>
      <c r="DH37" s="40">
        <v>2</v>
      </c>
      <c r="DI37" s="42">
        <f t="shared" si="71"/>
        <v>2</v>
      </c>
      <c r="DJ37" s="39">
        <f t="shared" si="72"/>
        <v>0.25175918686473808</v>
      </c>
      <c r="DK37" s="40">
        <v>2</v>
      </c>
      <c r="DL37" s="42">
        <f t="shared" si="73"/>
        <v>2</v>
      </c>
    </row>
    <row r="38" spans="1:116" ht="15.75" thickBot="1" x14ac:dyDescent="0.3">
      <c r="A38" s="11" t="s">
        <v>177</v>
      </c>
      <c r="B38" s="11" t="s">
        <v>178</v>
      </c>
      <c r="C38" s="34"/>
      <c r="D38" s="35">
        <f t="shared" si="74"/>
        <v>2.8146989835809225E-3</v>
      </c>
      <c r="E38" s="47">
        <v>36</v>
      </c>
      <c r="F38" s="37">
        <f t="shared" si="0"/>
        <v>5</v>
      </c>
      <c r="G38" s="38">
        <f t="shared" si="1"/>
        <v>0.1388888888888889</v>
      </c>
      <c r="H38" s="39">
        <f t="shared" si="75"/>
        <v>9</v>
      </c>
      <c r="I38" s="40">
        <f t="shared" si="2"/>
        <v>0</v>
      </c>
      <c r="J38" s="41">
        <f t="shared" si="3"/>
        <v>0</v>
      </c>
      <c r="K38" s="42">
        <f t="shared" si="4"/>
        <v>-9</v>
      </c>
      <c r="L38" s="43">
        <f t="shared" si="5"/>
        <v>0</v>
      </c>
      <c r="M38" s="44">
        <v>0</v>
      </c>
      <c r="N38" s="45">
        <f t="shared" si="6"/>
        <v>0</v>
      </c>
      <c r="O38" s="43">
        <f t="shared" si="7"/>
        <v>2</v>
      </c>
      <c r="P38" s="44">
        <v>0</v>
      </c>
      <c r="Q38" s="45">
        <f t="shared" si="8"/>
        <v>-2</v>
      </c>
      <c r="R38" s="43">
        <f t="shared" si="9"/>
        <v>2</v>
      </c>
      <c r="S38" s="44">
        <v>0</v>
      </c>
      <c r="T38" s="45">
        <f t="shared" si="10"/>
        <v>-2</v>
      </c>
      <c r="U38" s="43">
        <f t="shared" si="11"/>
        <v>2</v>
      </c>
      <c r="V38" s="44">
        <v>0</v>
      </c>
      <c r="W38" s="45">
        <f t="shared" si="12"/>
        <v>-2</v>
      </c>
      <c r="X38" s="43">
        <f t="shared" si="13"/>
        <v>1.8858483189992181</v>
      </c>
      <c r="Y38" s="44">
        <v>0</v>
      </c>
      <c r="Z38" s="45">
        <f t="shared" si="14"/>
        <v>-2</v>
      </c>
      <c r="AA38" s="43">
        <f t="shared" si="15"/>
        <v>1.8070367474589522</v>
      </c>
      <c r="AB38" s="44">
        <v>0</v>
      </c>
      <c r="AC38" s="45">
        <f t="shared" si="16"/>
        <v>-2</v>
      </c>
      <c r="AD38" s="43">
        <f t="shared" si="17"/>
        <v>0.21391712275215011</v>
      </c>
      <c r="AE38" s="44">
        <v>0</v>
      </c>
      <c r="AF38" s="45">
        <f t="shared" si="18"/>
        <v>0</v>
      </c>
      <c r="AG38" s="43">
        <f t="shared" si="19"/>
        <v>4.5035183737294759E-2</v>
      </c>
      <c r="AH38" s="44">
        <v>0</v>
      </c>
      <c r="AI38" s="45">
        <f t="shared" si="20"/>
        <v>0</v>
      </c>
      <c r="AJ38" s="43">
        <f t="shared" si="21"/>
        <v>7.8811571540265829E-2</v>
      </c>
      <c r="AK38" s="44">
        <v>0</v>
      </c>
      <c r="AL38" s="45">
        <f t="shared" si="22"/>
        <v>0</v>
      </c>
      <c r="AM38" s="46">
        <f t="shared" si="23"/>
        <v>10</v>
      </c>
      <c r="AN38" s="40">
        <f t="shared" si="24"/>
        <v>0</v>
      </c>
      <c r="AO38" s="41">
        <f t="shared" si="25"/>
        <v>0</v>
      </c>
      <c r="AP38" s="42">
        <f t="shared" si="26"/>
        <v>-10</v>
      </c>
      <c r="AQ38" s="39">
        <f t="shared" si="27"/>
        <v>1.7620015637216575</v>
      </c>
      <c r="AR38" s="40">
        <v>0</v>
      </c>
      <c r="AS38" s="42">
        <f t="shared" si="28"/>
        <v>-2</v>
      </c>
      <c r="AT38" s="39">
        <f t="shared" si="29"/>
        <v>1.8408131352619233</v>
      </c>
      <c r="AU38" s="40">
        <v>0</v>
      </c>
      <c r="AV38" s="42">
        <f t="shared" si="30"/>
        <v>-2</v>
      </c>
      <c r="AW38" s="39">
        <f t="shared" si="31"/>
        <v>1.8689601250977326</v>
      </c>
      <c r="AX38" s="40">
        <v>0</v>
      </c>
      <c r="AY38" s="42">
        <f t="shared" si="32"/>
        <v>-2</v>
      </c>
      <c r="AZ38" s="39">
        <f t="shared" si="33"/>
        <v>1.4411258795934323</v>
      </c>
      <c r="BA38" s="40">
        <v>0</v>
      </c>
      <c r="BB38" s="42">
        <f t="shared" si="34"/>
        <v>-1</v>
      </c>
      <c r="BC38" s="39">
        <f t="shared" si="35"/>
        <v>1.3679437060203283</v>
      </c>
      <c r="BD38" s="40">
        <v>0</v>
      </c>
      <c r="BE38" s="42">
        <f t="shared" si="36"/>
        <v>-1</v>
      </c>
      <c r="BF38" s="39">
        <f t="shared" si="37"/>
        <v>0.88381548084440964</v>
      </c>
      <c r="BG38" s="40">
        <v>0</v>
      </c>
      <c r="BH38" s="42">
        <f t="shared" si="38"/>
        <v>-1</v>
      </c>
      <c r="BI38" s="39">
        <f t="shared" si="39"/>
        <v>0.10132916340891321</v>
      </c>
      <c r="BJ38" s="40">
        <v>0</v>
      </c>
      <c r="BK38" s="42">
        <f t="shared" si="40"/>
        <v>0</v>
      </c>
      <c r="BL38" s="39">
        <f t="shared" si="41"/>
        <v>0</v>
      </c>
      <c r="BM38" s="40">
        <v>0</v>
      </c>
      <c r="BN38" s="42">
        <f t="shared" si="42"/>
        <v>0</v>
      </c>
      <c r="BO38" s="46">
        <f t="shared" si="76"/>
        <v>8</v>
      </c>
      <c r="BP38" s="40">
        <f t="shared" si="43"/>
        <v>0</v>
      </c>
      <c r="BQ38" s="41">
        <f t="shared" si="44"/>
        <v>0</v>
      </c>
      <c r="BR38" s="42">
        <f t="shared" si="45"/>
        <v>-8</v>
      </c>
      <c r="BS38" s="39">
        <f t="shared" si="46"/>
        <v>1.1934323690383111</v>
      </c>
      <c r="BT38" s="40">
        <v>0</v>
      </c>
      <c r="BU38" s="42">
        <f t="shared" si="47"/>
        <v>-1</v>
      </c>
      <c r="BV38" s="39">
        <f t="shared" si="48"/>
        <v>1.8014073494917904</v>
      </c>
      <c r="BW38" s="40">
        <v>0</v>
      </c>
      <c r="BX38" s="42">
        <f t="shared" si="49"/>
        <v>-2</v>
      </c>
      <c r="BY38" s="39">
        <f t="shared" si="50"/>
        <v>1.9027365129007037</v>
      </c>
      <c r="BZ38" s="40">
        <v>0</v>
      </c>
      <c r="CA38" s="42">
        <f t="shared" si="51"/>
        <v>-2</v>
      </c>
      <c r="CB38" s="39">
        <f t="shared" si="52"/>
        <v>1.9928068803752932</v>
      </c>
      <c r="CC38" s="40">
        <v>0</v>
      </c>
      <c r="CD38" s="42">
        <f t="shared" si="53"/>
        <v>-2</v>
      </c>
      <c r="CE38" s="39">
        <f t="shared" si="54"/>
        <v>0.23643471462079749</v>
      </c>
      <c r="CF38" s="40">
        <v>0</v>
      </c>
      <c r="CG38" s="42">
        <f t="shared" si="55"/>
        <v>0</v>
      </c>
      <c r="CH38" s="39">
        <f t="shared" si="56"/>
        <v>0.15762314308053166</v>
      </c>
      <c r="CI38" s="40">
        <v>0</v>
      </c>
      <c r="CJ38" s="42">
        <f t="shared" si="57"/>
        <v>0</v>
      </c>
      <c r="CK38" s="46">
        <f t="shared" si="77"/>
        <v>13</v>
      </c>
      <c r="CL38" s="40">
        <f t="shared" si="78"/>
        <v>5</v>
      </c>
      <c r="CM38" s="41">
        <f t="shared" si="79"/>
        <v>0.38461538461538464</v>
      </c>
      <c r="CN38" s="45">
        <f t="shared" si="80"/>
        <v>-8</v>
      </c>
      <c r="CO38" s="39">
        <f t="shared" si="58"/>
        <v>1.8971071149335417</v>
      </c>
      <c r="CP38" s="40">
        <v>1</v>
      </c>
      <c r="CQ38" s="42">
        <f t="shared" si="59"/>
        <v>-1</v>
      </c>
      <c r="CR38" s="39">
        <f t="shared" si="60"/>
        <v>1.9534010946051601</v>
      </c>
      <c r="CS38" s="40">
        <v>1</v>
      </c>
      <c r="CT38" s="42">
        <f t="shared" si="61"/>
        <v>-1</v>
      </c>
      <c r="CU38" s="39">
        <f t="shared" si="62"/>
        <v>1.9083659108678654</v>
      </c>
      <c r="CV38" s="40">
        <v>2</v>
      </c>
      <c r="CW38" s="42">
        <f t="shared" si="63"/>
        <v>0</v>
      </c>
      <c r="CX38" s="39">
        <f t="shared" si="64"/>
        <v>1.3285379202501955</v>
      </c>
      <c r="CY38" s="40">
        <v>0</v>
      </c>
      <c r="CZ38" s="42">
        <f t="shared" si="65"/>
        <v>-1</v>
      </c>
      <c r="DA38" s="39">
        <f t="shared" si="66"/>
        <v>1.8408131352619233</v>
      </c>
      <c r="DB38" s="40">
        <v>0</v>
      </c>
      <c r="DC38" s="42">
        <f t="shared" si="67"/>
        <v>-2</v>
      </c>
      <c r="DD38" s="39">
        <f t="shared" si="68"/>
        <v>1.4017200938232994</v>
      </c>
      <c r="DE38" s="40">
        <v>1</v>
      </c>
      <c r="DF38" s="42">
        <f t="shared" si="69"/>
        <v>0</v>
      </c>
      <c r="DG38" s="39">
        <f t="shared" si="70"/>
        <v>1.1540265832681782</v>
      </c>
      <c r="DH38" s="40">
        <v>0</v>
      </c>
      <c r="DI38" s="42">
        <f t="shared" si="71"/>
        <v>-1</v>
      </c>
      <c r="DJ38" s="39">
        <f t="shared" si="72"/>
        <v>0.64738076622361218</v>
      </c>
      <c r="DK38" s="40">
        <v>0</v>
      </c>
      <c r="DL38" s="42">
        <f t="shared" si="73"/>
        <v>-1</v>
      </c>
    </row>
    <row r="39" spans="1:116" ht="15.75" thickBot="1" x14ac:dyDescent="0.3">
      <c r="A39" s="10" t="s">
        <v>179</v>
      </c>
      <c r="B39" s="10" t="s">
        <v>180</v>
      </c>
      <c r="C39" s="34"/>
      <c r="D39" s="35">
        <f t="shared" si="74"/>
        <v>1.6419077404222048E-3</v>
      </c>
      <c r="E39" s="47">
        <v>21</v>
      </c>
      <c r="F39" s="37">
        <f t="shared" si="0"/>
        <v>3</v>
      </c>
      <c r="G39" s="38">
        <f t="shared" si="1"/>
        <v>0.14285714285714285</v>
      </c>
      <c r="H39" s="39">
        <f t="shared" si="75"/>
        <v>5</v>
      </c>
      <c r="I39" s="40">
        <f t="shared" si="2"/>
        <v>0</v>
      </c>
      <c r="J39" s="41">
        <f t="shared" si="3"/>
        <v>0</v>
      </c>
      <c r="K39" s="42">
        <f t="shared" si="4"/>
        <v>-5</v>
      </c>
      <c r="L39" s="43">
        <f t="shared" si="5"/>
        <v>0</v>
      </c>
      <c r="M39" s="44">
        <v>0</v>
      </c>
      <c r="N39" s="45">
        <f t="shared" si="6"/>
        <v>0</v>
      </c>
      <c r="O39" s="43">
        <f t="shared" si="7"/>
        <v>1</v>
      </c>
      <c r="P39" s="44">
        <v>0</v>
      </c>
      <c r="Q39" s="45">
        <f t="shared" si="8"/>
        <v>-1</v>
      </c>
      <c r="R39" s="43">
        <f t="shared" si="9"/>
        <v>1</v>
      </c>
      <c r="S39" s="44">
        <v>0</v>
      </c>
      <c r="T39" s="45">
        <f t="shared" si="10"/>
        <v>-1</v>
      </c>
      <c r="U39" s="43">
        <f t="shared" si="11"/>
        <v>1</v>
      </c>
      <c r="V39" s="44">
        <v>0</v>
      </c>
      <c r="W39" s="45">
        <f t="shared" si="12"/>
        <v>-1</v>
      </c>
      <c r="X39" s="43">
        <f t="shared" si="13"/>
        <v>1.1000781860828772</v>
      </c>
      <c r="Y39" s="44">
        <v>0</v>
      </c>
      <c r="Z39" s="45">
        <f t="shared" si="14"/>
        <v>-1</v>
      </c>
      <c r="AA39" s="43">
        <f t="shared" si="15"/>
        <v>1.0541047693510555</v>
      </c>
      <c r="AB39" s="44">
        <v>0</v>
      </c>
      <c r="AC39" s="45">
        <f t="shared" si="16"/>
        <v>-1</v>
      </c>
      <c r="AD39" s="43">
        <f t="shared" si="17"/>
        <v>0.12478498827208757</v>
      </c>
      <c r="AE39" s="44">
        <v>0</v>
      </c>
      <c r="AF39" s="45">
        <f t="shared" si="18"/>
        <v>0</v>
      </c>
      <c r="AG39" s="43">
        <f t="shared" si="19"/>
        <v>2.6270523846755277E-2</v>
      </c>
      <c r="AH39" s="44">
        <v>0</v>
      </c>
      <c r="AI39" s="45">
        <f t="shared" si="20"/>
        <v>0</v>
      </c>
      <c r="AJ39" s="43">
        <f t="shared" si="21"/>
        <v>4.5973416731821738E-2</v>
      </c>
      <c r="AK39" s="44">
        <v>0</v>
      </c>
      <c r="AL39" s="45">
        <f t="shared" si="22"/>
        <v>0</v>
      </c>
      <c r="AM39" s="46">
        <f t="shared" si="23"/>
        <v>6</v>
      </c>
      <c r="AN39" s="40">
        <f t="shared" si="24"/>
        <v>0</v>
      </c>
      <c r="AO39" s="41">
        <f t="shared" si="25"/>
        <v>0</v>
      </c>
      <c r="AP39" s="42">
        <f t="shared" si="26"/>
        <v>-6</v>
      </c>
      <c r="AQ39" s="39">
        <f t="shared" si="27"/>
        <v>1.0278342455043001</v>
      </c>
      <c r="AR39" s="40">
        <v>0</v>
      </c>
      <c r="AS39" s="42">
        <f t="shared" si="28"/>
        <v>-1</v>
      </c>
      <c r="AT39" s="39">
        <f t="shared" si="29"/>
        <v>1.0738076622361219</v>
      </c>
      <c r="AU39" s="40">
        <v>0</v>
      </c>
      <c r="AV39" s="42">
        <f t="shared" si="30"/>
        <v>-1</v>
      </c>
      <c r="AW39" s="39">
        <f t="shared" si="31"/>
        <v>1.090226739640344</v>
      </c>
      <c r="AX39" s="40">
        <v>0</v>
      </c>
      <c r="AY39" s="42">
        <f t="shared" si="32"/>
        <v>-1</v>
      </c>
      <c r="AZ39" s="39">
        <f t="shared" si="33"/>
        <v>0.84065676309616888</v>
      </c>
      <c r="BA39" s="40">
        <v>0</v>
      </c>
      <c r="BB39" s="42">
        <f t="shared" si="34"/>
        <v>-1</v>
      </c>
      <c r="BC39" s="39">
        <f t="shared" si="35"/>
        <v>0.79796716184519156</v>
      </c>
      <c r="BD39" s="40">
        <v>0</v>
      </c>
      <c r="BE39" s="42">
        <f t="shared" si="36"/>
        <v>-1</v>
      </c>
      <c r="BF39" s="39">
        <f t="shared" si="37"/>
        <v>0.51555903049257235</v>
      </c>
      <c r="BG39" s="40">
        <v>0</v>
      </c>
      <c r="BH39" s="42">
        <f t="shared" si="38"/>
        <v>-1</v>
      </c>
      <c r="BI39" s="39">
        <f t="shared" si="39"/>
        <v>5.9108678655199372E-2</v>
      </c>
      <c r="BJ39" s="40">
        <v>0</v>
      </c>
      <c r="BK39" s="42">
        <f t="shared" si="40"/>
        <v>0</v>
      </c>
      <c r="BL39" s="39">
        <f t="shared" si="41"/>
        <v>0</v>
      </c>
      <c r="BM39" s="40">
        <v>0</v>
      </c>
      <c r="BN39" s="42">
        <f t="shared" si="42"/>
        <v>0</v>
      </c>
      <c r="BO39" s="46">
        <f t="shared" si="76"/>
        <v>5</v>
      </c>
      <c r="BP39" s="40">
        <f t="shared" si="43"/>
        <v>0</v>
      </c>
      <c r="BQ39" s="41">
        <f t="shared" si="44"/>
        <v>0</v>
      </c>
      <c r="BR39" s="42">
        <f t="shared" si="45"/>
        <v>-5</v>
      </c>
      <c r="BS39" s="39">
        <f t="shared" si="46"/>
        <v>0.69616888193901483</v>
      </c>
      <c r="BT39" s="40">
        <v>0</v>
      </c>
      <c r="BU39" s="42">
        <f t="shared" si="47"/>
        <v>-1</v>
      </c>
      <c r="BV39" s="39">
        <f t="shared" si="48"/>
        <v>1.0508209538702111</v>
      </c>
      <c r="BW39" s="40">
        <v>0</v>
      </c>
      <c r="BX39" s="42">
        <f t="shared" si="49"/>
        <v>-1</v>
      </c>
      <c r="BY39" s="39">
        <f t="shared" si="50"/>
        <v>1.1099296325254104</v>
      </c>
      <c r="BZ39" s="40">
        <v>0</v>
      </c>
      <c r="CA39" s="42">
        <f t="shared" si="51"/>
        <v>-1</v>
      </c>
      <c r="CB39" s="39">
        <f t="shared" si="52"/>
        <v>1.1624706802189211</v>
      </c>
      <c r="CC39" s="40">
        <v>0</v>
      </c>
      <c r="CD39" s="42">
        <f t="shared" si="53"/>
        <v>-1</v>
      </c>
      <c r="CE39" s="39">
        <f t="shared" si="54"/>
        <v>0.13792025019546519</v>
      </c>
      <c r="CF39" s="40">
        <v>0</v>
      </c>
      <c r="CG39" s="42">
        <f t="shared" si="55"/>
        <v>0</v>
      </c>
      <c r="CH39" s="39">
        <f t="shared" si="56"/>
        <v>9.1946833463643476E-2</v>
      </c>
      <c r="CI39" s="40">
        <v>0</v>
      </c>
      <c r="CJ39" s="42">
        <f t="shared" si="57"/>
        <v>0</v>
      </c>
      <c r="CK39" s="46">
        <f t="shared" si="77"/>
        <v>8</v>
      </c>
      <c r="CL39" s="40">
        <f t="shared" si="78"/>
        <v>3</v>
      </c>
      <c r="CM39" s="41">
        <f t="shared" si="79"/>
        <v>0.375</v>
      </c>
      <c r="CN39" s="45">
        <f t="shared" si="80"/>
        <v>-5</v>
      </c>
      <c r="CO39" s="39">
        <f t="shared" si="58"/>
        <v>1.1066458170445661</v>
      </c>
      <c r="CP39" s="40">
        <v>0</v>
      </c>
      <c r="CQ39" s="42">
        <f t="shared" si="59"/>
        <v>-1</v>
      </c>
      <c r="CR39" s="39">
        <f t="shared" si="60"/>
        <v>1.1394839718530101</v>
      </c>
      <c r="CS39" s="40">
        <v>0</v>
      </c>
      <c r="CT39" s="42">
        <f t="shared" si="61"/>
        <v>-1</v>
      </c>
      <c r="CU39" s="39">
        <f t="shared" si="62"/>
        <v>1.113213448006255</v>
      </c>
      <c r="CV39" s="40">
        <v>1</v>
      </c>
      <c r="CW39" s="42">
        <f t="shared" si="63"/>
        <v>0</v>
      </c>
      <c r="CX39" s="39">
        <f t="shared" si="64"/>
        <v>0.77498045347928068</v>
      </c>
      <c r="CY39" s="40">
        <v>1</v>
      </c>
      <c r="CZ39" s="42">
        <f t="shared" si="65"/>
        <v>0</v>
      </c>
      <c r="DA39" s="39">
        <f t="shared" si="66"/>
        <v>1.0738076622361219</v>
      </c>
      <c r="DB39" s="40">
        <v>0</v>
      </c>
      <c r="DC39" s="42">
        <f t="shared" si="67"/>
        <v>-1</v>
      </c>
      <c r="DD39" s="39">
        <f t="shared" si="68"/>
        <v>0.817670054730258</v>
      </c>
      <c r="DE39" s="40">
        <v>0</v>
      </c>
      <c r="DF39" s="42">
        <f t="shared" si="69"/>
        <v>-1</v>
      </c>
      <c r="DG39" s="39">
        <f t="shared" si="70"/>
        <v>0.67318217357310395</v>
      </c>
      <c r="DH39" s="40">
        <v>1</v>
      </c>
      <c r="DI39" s="42">
        <f t="shared" si="71"/>
        <v>0</v>
      </c>
      <c r="DJ39" s="39">
        <f t="shared" si="72"/>
        <v>0.37763878029710712</v>
      </c>
      <c r="DK39" s="40">
        <v>0</v>
      </c>
      <c r="DL39" s="42">
        <f t="shared" si="73"/>
        <v>0</v>
      </c>
    </row>
    <row r="40" spans="1:116" ht="15.75" thickBot="1" x14ac:dyDescent="0.3">
      <c r="A40" s="11" t="s">
        <v>181</v>
      </c>
      <c r="B40" s="11" t="s">
        <v>182</v>
      </c>
      <c r="C40" s="34"/>
      <c r="D40" s="35">
        <f t="shared" si="74"/>
        <v>1.8451915559030491E-2</v>
      </c>
      <c r="E40" s="47">
        <v>236</v>
      </c>
      <c r="F40" s="37">
        <f t="shared" si="0"/>
        <v>250</v>
      </c>
      <c r="G40" s="38">
        <f t="shared" si="1"/>
        <v>1.0593220338983051</v>
      </c>
      <c r="H40" s="39">
        <f t="shared" si="75"/>
        <v>53</v>
      </c>
      <c r="I40" s="40">
        <f t="shared" si="2"/>
        <v>61</v>
      </c>
      <c r="J40" s="41">
        <f t="shared" si="3"/>
        <v>1.1509433962264151</v>
      </c>
      <c r="K40" s="42">
        <f t="shared" si="4"/>
        <v>8</v>
      </c>
      <c r="L40" s="43">
        <f t="shared" si="5"/>
        <v>0</v>
      </c>
      <c r="M40" s="44">
        <v>0</v>
      </c>
      <c r="N40" s="45">
        <f t="shared" si="6"/>
        <v>0</v>
      </c>
      <c r="O40" s="43">
        <f t="shared" si="7"/>
        <v>7</v>
      </c>
      <c r="P40" s="44">
        <v>7</v>
      </c>
      <c r="Q40" s="45">
        <f t="shared" si="8"/>
        <v>0</v>
      </c>
      <c r="R40" s="43">
        <f t="shared" si="9"/>
        <v>10</v>
      </c>
      <c r="S40" s="44">
        <v>15</v>
      </c>
      <c r="T40" s="45">
        <f t="shared" si="10"/>
        <v>5</v>
      </c>
      <c r="U40" s="43">
        <f t="shared" si="11"/>
        <v>10</v>
      </c>
      <c r="V40" s="44">
        <v>10</v>
      </c>
      <c r="W40" s="45">
        <f t="shared" si="12"/>
        <v>0</v>
      </c>
      <c r="X40" s="43">
        <f t="shared" si="13"/>
        <v>12.362783424550429</v>
      </c>
      <c r="Y40" s="44">
        <v>15</v>
      </c>
      <c r="Z40" s="45">
        <f t="shared" si="14"/>
        <v>3</v>
      </c>
      <c r="AA40" s="43">
        <f t="shared" si="15"/>
        <v>11.846129788897576</v>
      </c>
      <c r="AB40" s="44">
        <v>9</v>
      </c>
      <c r="AC40" s="45">
        <f t="shared" si="16"/>
        <v>-3</v>
      </c>
      <c r="AD40" s="43">
        <f t="shared" si="17"/>
        <v>1.4023455824863174</v>
      </c>
      <c r="AE40" s="44">
        <v>2</v>
      </c>
      <c r="AF40" s="45">
        <f t="shared" si="18"/>
        <v>1</v>
      </c>
      <c r="AG40" s="43">
        <f t="shared" si="19"/>
        <v>0.29523064894448786</v>
      </c>
      <c r="AH40" s="44">
        <v>0</v>
      </c>
      <c r="AI40" s="45">
        <f t="shared" si="20"/>
        <v>0</v>
      </c>
      <c r="AJ40" s="43">
        <f t="shared" si="21"/>
        <v>0.51665363565285372</v>
      </c>
      <c r="AK40" s="44">
        <v>3</v>
      </c>
      <c r="AL40" s="45">
        <f t="shared" si="22"/>
        <v>2</v>
      </c>
      <c r="AM40" s="46">
        <f t="shared" si="23"/>
        <v>61</v>
      </c>
      <c r="AN40" s="40">
        <f t="shared" si="24"/>
        <v>72</v>
      </c>
      <c r="AO40" s="41">
        <f t="shared" si="25"/>
        <v>1.180327868852459</v>
      </c>
      <c r="AP40" s="42">
        <f t="shared" si="26"/>
        <v>11</v>
      </c>
      <c r="AQ40" s="39">
        <f t="shared" si="27"/>
        <v>11.550899139953087</v>
      </c>
      <c r="AR40" s="40">
        <v>12</v>
      </c>
      <c r="AS40" s="42">
        <f t="shared" si="28"/>
        <v>0</v>
      </c>
      <c r="AT40" s="39">
        <f t="shared" si="29"/>
        <v>12.067552775605941</v>
      </c>
      <c r="AU40" s="40">
        <v>12</v>
      </c>
      <c r="AV40" s="42">
        <f t="shared" si="30"/>
        <v>0</v>
      </c>
      <c r="AW40" s="39">
        <f t="shared" si="31"/>
        <v>12.252071931196246</v>
      </c>
      <c r="AX40" s="40">
        <v>16</v>
      </c>
      <c r="AY40" s="42">
        <f t="shared" si="32"/>
        <v>4</v>
      </c>
      <c r="AZ40" s="39">
        <f t="shared" si="33"/>
        <v>9.4473807662236116</v>
      </c>
      <c r="BA40" s="40">
        <v>13</v>
      </c>
      <c r="BB40" s="42">
        <f t="shared" si="34"/>
        <v>4</v>
      </c>
      <c r="BC40" s="39">
        <f t="shared" si="35"/>
        <v>8.967630961688819</v>
      </c>
      <c r="BD40" s="40">
        <v>9</v>
      </c>
      <c r="BE40" s="42">
        <f t="shared" si="36"/>
        <v>0</v>
      </c>
      <c r="BF40" s="39">
        <f t="shared" si="37"/>
        <v>5.7939014855355744</v>
      </c>
      <c r="BG40" s="40">
        <v>10</v>
      </c>
      <c r="BH40" s="42">
        <f t="shared" si="38"/>
        <v>4</v>
      </c>
      <c r="BI40" s="39">
        <f t="shared" si="39"/>
        <v>0.66426896012509773</v>
      </c>
      <c r="BJ40" s="40">
        <v>0</v>
      </c>
      <c r="BK40" s="42">
        <f t="shared" si="40"/>
        <v>-1</v>
      </c>
      <c r="BL40" s="39">
        <f t="shared" si="41"/>
        <v>0</v>
      </c>
      <c r="BM40" s="40">
        <v>0</v>
      </c>
      <c r="BN40" s="42">
        <f t="shared" si="42"/>
        <v>0</v>
      </c>
      <c r="BO40" s="46">
        <f t="shared" si="76"/>
        <v>48</v>
      </c>
      <c r="BP40" s="40">
        <f t="shared" si="43"/>
        <v>55</v>
      </c>
      <c r="BQ40" s="41">
        <f t="shared" si="44"/>
        <v>1.1458333333333333</v>
      </c>
      <c r="BR40" s="42">
        <f t="shared" si="45"/>
        <v>7</v>
      </c>
      <c r="BS40" s="39">
        <f t="shared" si="46"/>
        <v>7.8236121970289281</v>
      </c>
      <c r="BT40" s="40">
        <v>10</v>
      </c>
      <c r="BU40" s="42">
        <f t="shared" si="47"/>
        <v>2</v>
      </c>
      <c r="BV40" s="39">
        <f t="shared" si="48"/>
        <v>11.809225957779514</v>
      </c>
      <c r="BW40" s="40">
        <v>11</v>
      </c>
      <c r="BX40" s="42">
        <f t="shared" si="49"/>
        <v>-1</v>
      </c>
      <c r="BY40" s="39">
        <f t="shared" si="50"/>
        <v>12.473494917904612</v>
      </c>
      <c r="BZ40" s="40">
        <v>16</v>
      </c>
      <c r="CA40" s="42">
        <f t="shared" si="51"/>
        <v>4</v>
      </c>
      <c r="CB40" s="39">
        <f t="shared" si="52"/>
        <v>13.063956215793588</v>
      </c>
      <c r="CC40" s="40">
        <v>12</v>
      </c>
      <c r="CD40" s="42">
        <f t="shared" si="53"/>
        <v>-1</v>
      </c>
      <c r="CE40" s="39">
        <f t="shared" si="54"/>
        <v>1.5499609069585614</v>
      </c>
      <c r="CF40" s="40">
        <v>5</v>
      </c>
      <c r="CG40" s="42">
        <f t="shared" si="55"/>
        <v>3</v>
      </c>
      <c r="CH40" s="39">
        <f t="shared" si="56"/>
        <v>1.0333072713057074</v>
      </c>
      <c r="CI40" s="40">
        <v>1</v>
      </c>
      <c r="CJ40" s="42">
        <f t="shared" si="57"/>
        <v>0</v>
      </c>
      <c r="CK40" s="46">
        <f t="shared" si="77"/>
        <v>80</v>
      </c>
      <c r="CL40" s="40">
        <f t="shared" si="78"/>
        <v>62</v>
      </c>
      <c r="CM40" s="41">
        <f t="shared" si="79"/>
        <v>0.77500000000000002</v>
      </c>
      <c r="CN40" s="45">
        <f t="shared" si="80"/>
        <v>-18</v>
      </c>
      <c r="CO40" s="39">
        <f t="shared" si="58"/>
        <v>12.436591086786551</v>
      </c>
      <c r="CP40" s="40">
        <v>11</v>
      </c>
      <c r="CQ40" s="42">
        <f t="shared" si="59"/>
        <v>-1</v>
      </c>
      <c r="CR40" s="39">
        <f t="shared" si="60"/>
        <v>12.805629397967161</v>
      </c>
      <c r="CS40" s="40">
        <v>7</v>
      </c>
      <c r="CT40" s="42">
        <f t="shared" si="61"/>
        <v>-6</v>
      </c>
      <c r="CU40" s="39">
        <f t="shared" si="62"/>
        <v>12.510398749022674</v>
      </c>
      <c r="CV40" s="40">
        <v>9</v>
      </c>
      <c r="CW40" s="42">
        <f t="shared" si="63"/>
        <v>-4</v>
      </c>
      <c r="CX40" s="39">
        <f t="shared" si="64"/>
        <v>8.7093041438623917</v>
      </c>
      <c r="CY40" s="40">
        <v>7</v>
      </c>
      <c r="CZ40" s="42">
        <f t="shared" si="65"/>
        <v>-2</v>
      </c>
      <c r="DA40" s="39">
        <f t="shared" si="66"/>
        <v>12.067552775605941</v>
      </c>
      <c r="DB40" s="40">
        <v>16</v>
      </c>
      <c r="DC40" s="42">
        <f t="shared" si="67"/>
        <v>4</v>
      </c>
      <c r="DD40" s="39">
        <f t="shared" si="68"/>
        <v>9.1890539483971843</v>
      </c>
      <c r="DE40" s="40">
        <v>3</v>
      </c>
      <c r="DF40" s="42">
        <f t="shared" si="69"/>
        <v>-6</v>
      </c>
      <c r="DG40" s="39">
        <f t="shared" si="70"/>
        <v>7.5652853792025017</v>
      </c>
      <c r="DH40" s="40">
        <v>9</v>
      </c>
      <c r="DI40" s="42">
        <f t="shared" si="71"/>
        <v>1</v>
      </c>
      <c r="DJ40" s="39">
        <f t="shared" si="72"/>
        <v>4.2439405785770132</v>
      </c>
      <c r="DK40" s="40">
        <v>2</v>
      </c>
      <c r="DL40" s="42">
        <f t="shared" si="73"/>
        <v>-2</v>
      </c>
    </row>
    <row r="41" spans="1:116" ht="15.75" thickBot="1" x14ac:dyDescent="0.3">
      <c r="A41" s="10" t="s">
        <v>183</v>
      </c>
      <c r="B41" s="10" t="s">
        <v>184</v>
      </c>
      <c r="C41" s="34"/>
      <c r="D41" s="35">
        <f t="shared" si="74"/>
        <v>6.0203283815480841E-3</v>
      </c>
      <c r="E41" s="47">
        <v>77</v>
      </c>
      <c r="F41" s="37">
        <f t="shared" si="0"/>
        <v>53</v>
      </c>
      <c r="G41" s="38">
        <f t="shared" si="1"/>
        <v>0.68831168831168832</v>
      </c>
      <c r="H41" s="39">
        <f t="shared" si="75"/>
        <v>18</v>
      </c>
      <c r="I41" s="40">
        <f t="shared" si="2"/>
        <v>9</v>
      </c>
      <c r="J41" s="41">
        <f t="shared" si="3"/>
        <v>0.5</v>
      </c>
      <c r="K41" s="42">
        <f t="shared" si="4"/>
        <v>-9</v>
      </c>
      <c r="L41" s="43">
        <f t="shared" si="5"/>
        <v>0</v>
      </c>
      <c r="M41" s="44">
        <v>0</v>
      </c>
      <c r="N41" s="45">
        <f t="shared" si="6"/>
        <v>0</v>
      </c>
      <c r="O41" s="43">
        <f t="shared" si="7"/>
        <v>3</v>
      </c>
      <c r="P41" s="44">
        <v>1</v>
      </c>
      <c r="Q41" s="45">
        <f t="shared" si="8"/>
        <v>-2</v>
      </c>
      <c r="R41" s="43">
        <f t="shared" si="9"/>
        <v>4</v>
      </c>
      <c r="S41" s="44">
        <v>3</v>
      </c>
      <c r="T41" s="45">
        <f t="shared" si="10"/>
        <v>-1</v>
      </c>
      <c r="U41" s="43">
        <f t="shared" si="11"/>
        <v>4</v>
      </c>
      <c r="V41" s="44">
        <v>3</v>
      </c>
      <c r="W41" s="45">
        <f t="shared" si="12"/>
        <v>-1</v>
      </c>
      <c r="X41" s="43">
        <f t="shared" si="13"/>
        <v>4.0336200156372159</v>
      </c>
      <c r="Y41" s="44">
        <v>2</v>
      </c>
      <c r="Z41" s="45">
        <f t="shared" si="14"/>
        <v>-2</v>
      </c>
      <c r="AA41" s="43">
        <f t="shared" si="15"/>
        <v>3.8650508209538699</v>
      </c>
      <c r="AB41" s="44">
        <v>0</v>
      </c>
      <c r="AC41" s="45">
        <f t="shared" si="16"/>
        <v>-4</v>
      </c>
      <c r="AD41" s="43">
        <f t="shared" si="17"/>
        <v>0.45754495699765441</v>
      </c>
      <c r="AE41" s="44">
        <v>0</v>
      </c>
      <c r="AF41" s="45">
        <f t="shared" si="18"/>
        <v>0</v>
      </c>
      <c r="AG41" s="43">
        <f t="shared" si="19"/>
        <v>9.6325254104769345E-2</v>
      </c>
      <c r="AH41" s="44">
        <v>0</v>
      </c>
      <c r="AI41" s="45">
        <f t="shared" si="20"/>
        <v>0</v>
      </c>
      <c r="AJ41" s="43">
        <f t="shared" si="21"/>
        <v>0.16856919468334636</v>
      </c>
      <c r="AK41" s="44">
        <v>0</v>
      </c>
      <c r="AL41" s="45">
        <f t="shared" si="22"/>
        <v>0</v>
      </c>
      <c r="AM41" s="46">
        <f t="shared" si="23"/>
        <v>20</v>
      </c>
      <c r="AN41" s="40">
        <f t="shared" si="24"/>
        <v>19</v>
      </c>
      <c r="AO41" s="41">
        <f t="shared" si="25"/>
        <v>0.95</v>
      </c>
      <c r="AP41" s="42">
        <f t="shared" si="26"/>
        <v>-1</v>
      </c>
      <c r="AQ41" s="39">
        <f t="shared" si="27"/>
        <v>3.7687255668491004</v>
      </c>
      <c r="AR41" s="40">
        <v>4</v>
      </c>
      <c r="AS41" s="42">
        <f t="shared" si="28"/>
        <v>0</v>
      </c>
      <c r="AT41" s="39">
        <f t="shared" si="29"/>
        <v>3.937294761532447</v>
      </c>
      <c r="AU41" s="40">
        <v>5</v>
      </c>
      <c r="AV41" s="42">
        <f t="shared" si="30"/>
        <v>1</v>
      </c>
      <c r="AW41" s="39">
        <f t="shared" si="31"/>
        <v>3.9974980453479279</v>
      </c>
      <c r="AX41" s="40">
        <v>1</v>
      </c>
      <c r="AY41" s="42">
        <f t="shared" si="32"/>
        <v>-3</v>
      </c>
      <c r="AZ41" s="39">
        <f t="shared" si="33"/>
        <v>3.082408131352619</v>
      </c>
      <c r="BA41" s="40">
        <v>4</v>
      </c>
      <c r="BB41" s="42">
        <f t="shared" si="34"/>
        <v>1</v>
      </c>
      <c r="BC41" s="39">
        <f t="shared" si="35"/>
        <v>2.9258795934323687</v>
      </c>
      <c r="BD41" s="40">
        <v>3</v>
      </c>
      <c r="BE41" s="42">
        <f t="shared" si="36"/>
        <v>0</v>
      </c>
      <c r="BF41" s="39">
        <f t="shared" si="37"/>
        <v>1.8903831118060983</v>
      </c>
      <c r="BG41" s="40">
        <v>2</v>
      </c>
      <c r="BH41" s="42">
        <f t="shared" si="38"/>
        <v>0</v>
      </c>
      <c r="BI41" s="39">
        <f t="shared" si="39"/>
        <v>0.21673182173573102</v>
      </c>
      <c r="BJ41" s="40">
        <v>0</v>
      </c>
      <c r="BK41" s="42">
        <f t="shared" si="40"/>
        <v>0</v>
      </c>
      <c r="BL41" s="39">
        <f t="shared" si="41"/>
        <v>0</v>
      </c>
      <c r="BM41" s="40">
        <v>0</v>
      </c>
      <c r="BN41" s="42">
        <f t="shared" si="42"/>
        <v>0</v>
      </c>
      <c r="BO41" s="46">
        <f t="shared" si="76"/>
        <v>16</v>
      </c>
      <c r="BP41" s="40">
        <f t="shared" si="43"/>
        <v>13</v>
      </c>
      <c r="BQ41" s="41">
        <f t="shared" si="44"/>
        <v>0.8125</v>
      </c>
      <c r="BR41" s="42">
        <f t="shared" si="45"/>
        <v>-3</v>
      </c>
      <c r="BS41" s="39">
        <f t="shared" si="46"/>
        <v>2.5526192337763876</v>
      </c>
      <c r="BT41" s="40">
        <v>3</v>
      </c>
      <c r="BU41" s="42">
        <f t="shared" si="47"/>
        <v>0</v>
      </c>
      <c r="BV41" s="39">
        <f t="shared" si="48"/>
        <v>3.8530101641907737</v>
      </c>
      <c r="BW41" s="40">
        <v>4</v>
      </c>
      <c r="BX41" s="42">
        <f t="shared" si="49"/>
        <v>0</v>
      </c>
      <c r="BY41" s="39">
        <f t="shared" si="50"/>
        <v>4.0697419859265045</v>
      </c>
      <c r="BZ41" s="40">
        <v>3</v>
      </c>
      <c r="CA41" s="42">
        <f t="shared" si="51"/>
        <v>-1</v>
      </c>
      <c r="CB41" s="39">
        <f t="shared" si="52"/>
        <v>4.2623924941360434</v>
      </c>
      <c r="CC41" s="40">
        <v>2</v>
      </c>
      <c r="CD41" s="42">
        <f t="shared" si="53"/>
        <v>-2</v>
      </c>
      <c r="CE41" s="39">
        <f t="shared" si="54"/>
        <v>0.50570758405003902</v>
      </c>
      <c r="CF41" s="40">
        <v>1</v>
      </c>
      <c r="CG41" s="42">
        <f t="shared" si="55"/>
        <v>0</v>
      </c>
      <c r="CH41" s="39">
        <f t="shared" si="56"/>
        <v>0.33713838936669271</v>
      </c>
      <c r="CI41" s="40">
        <v>0</v>
      </c>
      <c r="CJ41" s="42">
        <f t="shared" si="57"/>
        <v>0</v>
      </c>
      <c r="CK41" s="46">
        <f t="shared" si="77"/>
        <v>26</v>
      </c>
      <c r="CL41" s="40">
        <f t="shared" si="78"/>
        <v>12</v>
      </c>
      <c r="CM41" s="41">
        <f t="shared" si="79"/>
        <v>0.46153846153846156</v>
      </c>
      <c r="CN41" s="45">
        <f t="shared" si="80"/>
        <v>-14</v>
      </c>
      <c r="CO41" s="39">
        <f t="shared" si="58"/>
        <v>4.0577013291634083</v>
      </c>
      <c r="CP41" s="40">
        <v>1</v>
      </c>
      <c r="CQ41" s="42">
        <f t="shared" si="59"/>
        <v>-3</v>
      </c>
      <c r="CR41" s="39">
        <f t="shared" si="60"/>
        <v>4.1781078967943701</v>
      </c>
      <c r="CS41" s="40">
        <v>2</v>
      </c>
      <c r="CT41" s="42">
        <f t="shared" si="61"/>
        <v>-2</v>
      </c>
      <c r="CU41" s="39">
        <f t="shared" si="62"/>
        <v>4.0817826426896007</v>
      </c>
      <c r="CV41" s="40">
        <v>1</v>
      </c>
      <c r="CW41" s="42">
        <f t="shared" si="63"/>
        <v>-3</v>
      </c>
      <c r="CX41" s="39">
        <f t="shared" si="64"/>
        <v>2.8415949960906959</v>
      </c>
      <c r="CY41" s="40">
        <v>3</v>
      </c>
      <c r="CZ41" s="42">
        <f t="shared" si="65"/>
        <v>0</v>
      </c>
      <c r="DA41" s="39">
        <f t="shared" si="66"/>
        <v>3.937294761532447</v>
      </c>
      <c r="DB41" s="40">
        <v>0</v>
      </c>
      <c r="DC41" s="42">
        <f t="shared" si="67"/>
        <v>-4</v>
      </c>
      <c r="DD41" s="39">
        <f t="shared" si="68"/>
        <v>2.9981235340109458</v>
      </c>
      <c r="DE41" s="40">
        <v>2</v>
      </c>
      <c r="DF41" s="42">
        <f t="shared" si="69"/>
        <v>-1</v>
      </c>
      <c r="DG41" s="39">
        <f t="shared" si="70"/>
        <v>2.4683346364347143</v>
      </c>
      <c r="DH41" s="40">
        <v>3</v>
      </c>
      <c r="DI41" s="42">
        <f t="shared" si="71"/>
        <v>1</v>
      </c>
      <c r="DJ41" s="39">
        <f t="shared" si="72"/>
        <v>1.3846755277560594</v>
      </c>
      <c r="DK41" s="40">
        <v>0</v>
      </c>
      <c r="DL41" s="42">
        <f t="shared" si="73"/>
        <v>-1</v>
      </c>
    </row>
    <row r="42" spans="1:116" ht="15.75" thickBot="1" x14ac:dyDescent="0.3">
      <c r="A42" s="11" t="s">
        <v>185</v>
      </c>
      <c r="B42" s="11" t="s">
        <v>186</v>
      </c>
      <c r="C42" s="34"/>
      <c r="D42" s="35">
        <f t="shared" si="74"/>
        <v>1.8764659890539485E-3</v>
      </c>
      <c r="E42" s="47">
        <v>24</v>
      </c>
      <c r="F42" s="37">
        <f t="shared" si="0"/>
        <v>20</v>
      </c>
      <c r="G42" s="38">
        <f t="shared" si="1"/>
        <v>0.83333333333333337</v>
      </c>
      <c r="H42" s="39">
        <f t="shared" si="75"/>
        <v>6</v>
      </c>
      <c r="I42" s="40">
        <f t="shared" si="2"/>
        <v>10</v>
      </c>
      <c r="J42" s="41">
        <f t="shared" si="3"/>
        <v>1.6666666666666667</v>
      </c>
      <c r="K42" s="42">
        <f t="shared" si="4"/>
        <v>4</v>
      </c>
      <c r="L42" s="43">
        <f t="shared" si="5"/>
        <v>0</v>
      </c>
      <c r="M42" s="44">
        <v>0</v>
      </c>
      <c r="N42" s="45">
        <f t="shared" si="6"/>
        <v>0</v>
      </c>
      <c r="O42" s="43">
        <f t="shared" si="7"/>
        <v>1</v>
      </c>
      <c r="P42" s="44">
        <v>1</v>
      </c>
      <c r="Q42" s="45">
        <f t="shared" si="8"/>
        <v>0</v>
      </c>
      <c r="R42" s="43">
        <f t="shared" si="9"/>
        <v>2</v>
      </c>
      <c r="S42" s="44">
        <v>1</v>
      </c>
      <c r="T42" s="45">
        <f t="shared" si="10"/>
        <v>-1</v>
      </c>
      <c r="U42" s="43">
        <f t="shared" si="11"/>
        <v>1</v>
      </c>
      <c r="V42" s="44">
        <v>2</v>
      </c>
      <c r="W42" s="45">
        <f t="shared" si="12"/>
        <v>1</v>
      </c>
      <c r="X42" s="43">
        <f t="shared" si="13"/>
        <v>1.2572322126661455</v>
      </c>
      <c r="Y42" s="44">
        <v>4</v>
      </c>
      <c r="Z42" s="45">
        <f t="shared" si="14"/>
        <v>3</v>
      </c>
      <c r="AA42" s="43">
        <f t="shared" si="15"/>
        <v>1.2046911649726348</v>
      </c>
      <c r="AB42" s="44">
        <v>0</v>
      </c>
      <c r="AC42" s="45">
        <f t="shared" si="16"/>
        <v>-1</v>
      </c>
      <c r="AD42" s="43">
        <f t="shared" si="17"/>
        <v>0.14261141516810008</v>
      </c>
      <c r="AE42" s="44">
        <v>0</v>
      </c>
      <c r="AF42" s="45">
        <f t="shared" si="18"/>
        <v>0</v>
      </c>
      <c r="AG42" s="43">
        <f t="shared" si="19"/>
        <v>3.0023455824863175E-2</v>
      </c>
      <c r="AH42" s="44">
        <v>0</v>
      </c>
      <c r="AI42" s="45">
        <f t="shared" si="20"/>
        <v>0</v>
      </c>
      <c r="AJ42" s="43">
        <f t="shared" si="21"/>
        <v>5.2541047693510555E-2</v>
      </c>
      <c r="AK42" s="44">
        <v>2</v>
      </c>
      <c r="AL42" s="45">
        <f t="shared" si="22"/>
        <v>2</v>
      </c>
      <c r="AM42" s="46">
        <f t="shared" si="23"/>
        <v>7</v>
      </c>
      <c r="AN42" s="40">
        <f t="shared" si="24"/>
        <v>8</v>
      </c>
      <c r="AO42" s="41">
        <f t="shared" si="25"/>
        <v>1.1428571428571428</v>
      </c>
      <c r="AP42" s="42">
        <f t="shared" si="26"/>
        <v>1</v>
      </c>
      <c r="AQ42" s="39">
        <f t="shared" si="27"/>
        <v>1.1746677091477717</v>
      </c>
      <c r="AR42" s="40">
        <v>2</v>
      </c>
      <c r="AS42" s="42">
        <f t="shared" si="28"/>
        <v>1</v>
      </c>
      <c r="AT42" s="39">
        <f t="shared" si="29"/>
        <v>1.2272087568412824</v>
      </c>
      <c r="AU42" s="40">
        <v>1</v>
      </c>
      <c r="AV42" s="42">
        <f t="shared" si="30"/>
        <v>0</v>
      </c>
      <c r="AW42" s="39">
        <f t="shared" si="31"/>
        <v>1.2459734167318217</v>
      </c>
      <c r="AX42" s="40">
        <v>2</v>
      </c>
      <c r="AY42" s="42">
        <f t="shared" si="32"/>
        <v>1</v>
      </c>
      <c r="AZ42" s="39">
        <f t="shared" si="33"/>
        <v>0.96075058639562161</v>
      </c>
      <c r="BA42" s="40">
        <v>0</v>
      </c>
      <c r="BB42" s="42">
        <f t="shared" si="34"/>
        <v>-1</v>
      </c>
      <c r="BC42" s="39">
        <f t="shared" si="35"/>
        <v>0.91196247068021896</v>
      </c>
      <c r="BD42" s="40">
        <v>2</v>
      </c>
      <c r="BE42" s="42">
        <f t="shared" si="36"/>
        <v>1</v>
      </c>
      <c r="BF42" s="39">
        <f t="shared" si="37"/>
        <v>0.58921032056293976</v>
      </c>
      <c r="BG42" s="40">
        <v>1</v>
      </c>
      <c r="BH42" s="42">
        <f t="shared" si="38"/>
        <v>0</v>
      </c>
      <c r="BI42" s="39">
        <f t="shared" si="39"/>
        <v>6.7552775605942139E-2</v>
      </c>
      <c r="BJ42" s="40">
        <v>0</v>
      </c>
      <c r="BK42" s="42">
        <f t="shared" si="40"/>
        <v>0</v>
      </c>
      <c r="BL42" s="39">
        <f t="shared" si="41"/>
        <v>0</v>
      </c>
      <c r="BM42" s="40">
        <v>0</v>
      </c>
      <c r="BN42" s="42">
        <f t="shared" si="42"/>
        <v>0</v>
      </c>
      <c r="BO42" s="46">
        <f t="shared" si="76"/>
        <v>5</v>
      </c>
      <c r="BP42" s="40">
        <f t="shared" si="43"/>
        <v>2</v>
      </c>
      <c r="BQ42" s="41">
        <f t="shared" si="44"/>
        <v>0.4</v>
      </c>
      <c r="BR42" s="42">
        <f t="shared" si="45"/>
        <v>-3</v>
      </c>
      <c r="BS42" s="39">
        <f t="shared" si="46"/>
        <v>0.79562157935887412</v>
      </c>
      <c r="BT42" s="40">
        <v>1</v>
      </c>
      <c r="BU42" s="42">
        <f t="shared" si="47"/>
        <v>0</v>
      </c>
      <c r="BV42" s="39">
        <f t="shared" si="48"/>
        <v>1.2009382329945271</v>
      </c>
      <c r="BW42" s="40">
        <v>0</v>
      </c>
      <c r="BX42" s="42">
        <f t="shared" si="49"/>
        <v>-1</v>
      </c>
      <c r="BY42" s="39">
        <f t="shared" si="50"/>
        <v>1.2684910086004693</v>
      </c>
      <c r="BZ42" s="40">
        <v>1</v>
      </c>
      <c r="CA42" s="42">
        <f t="shared" si="51"/>
        <v>0</v>
      </c>
      <c r="CB42" s="39">
        <f t="shared" si="52"/>
        <v>1.3285379202501955</v>
      </c>
      <c r="CC42" s="40">
        <v>0</v>
      </c>
      <c r="CD42" s="42">
        <f t="shared" si="53"/>
        <v>-1</v>
      </c>
      <c r="CE42" s="39">
        <f t="shared" si="54"/>
        <v>0.15762314308053166</v>
      </c>
      <c r="CF42" s="40">
        <v>0</v>
      </c>
      <c r="CG42" s="42">
        <f t="shared" si="55"/>
        <v>0</v>
      </c>
      <c r="CH42" s="39">
        <f t="shared" si="56"/>
        <v>0.10508209538702111</v>
      </c>
      <c r="CI42" s="40">
        <v>0</v>
      </c>
      <c r="CJ42" s="42">
        <f t="shared" si="57"/>
        <v>0</v>
      </c>
      <c r="CK42" s="46">
        <f t="shared" si="77"/>
        <v>9</v>
      </c>
      <c r="CL42" s="40">
        <f t="shared" si="78"/>
        <v>0</v>
      </c>
      <c r="CM42" s="41">
        <f t="shared" si="79"/>
        <v>0</v>
      </c>
      <c r="CN42" s="45">
        <f t="shared" si="80"/>
        <v>-9</v>
      </c>
      <c r="CO42" s="39">
        <f t="shared" si="58"/>
        <v>1.2647380766223613</v>
      </c>
      <c r="CP42" s="40">
        <v>0</v>
      </c>
      <c r="CQ42" s="42">
        <f t="shared" si="59"/>
        <v>-1</v>
      </c>
      <c r="CR42" s="39">
        <f t="shared" si="60"/>
        <v>1.3022673964034401</v>
      </c>
      <c r="CS42" s="40">
        <v>0</v>
      </c>
      <c r="CT42" s="42">
        <f t="shared" si="61"/>
        <v>-1</v>
      </c>
      <c r="CU42" s="39">
        <f t="shared" si="62"/>
        <v>1.272243940578577</v>
      </c>
      <c r="CV42" s="40">
        <v>0</v>
      </c>
      <c r="CW42" s="42">
        <f t="shared" si="63"/>
        <v>-1</v>
      </c>
      <c r="CX42" s="39">
        <f t="shared" si="64"/>
        <v>0.88569194683346364</v>
      </c>
      <c r="CY42" s="40">
        <v>0</v>
      </c>
      <c r="CZ42" s="42">
        <f t="shared" si="65"/>
        <v>-1</v>
      </c>
      <c r="DA42" s="39">
        <f t="shared" si="66"/>
        <v>1.2272087568412824</v>
      </c>
      <c r="DB42" s="40">
        <v>0</v>
      </c>
      <c r="DC42" s="42">
        <f t="shared" si="67"/>
        <v>-1</v>
      </c>
      <c r="DD42" s="39">
        <f t="shared" si="68"/>
        <v>0.93448006254886629</v>
      </c>
      <c r="DE42" s="40">
        <v>0</v>
      </c>
      <c r="DF42" s="42">
        <f t="shared" si="69"/>
        <v>-1</v>
      </c>
      <c r="DG42" s="39">
        <f t="shared" si="70"/>
        <v>0.76935105551211891</v>
      </c>
      <c r="DH42" s="40">
        <v>0</v>
      </c>
      <c r="DI42" s="42">
        <f t="shared" si="71"/>
        <v>-1</v>
      </c>
      <c r="DJ42" s="39">
        <f t="shared" si="72"/>
        <v>0.43158717748240816</v>
      </c>
      <c r="DK42" s="40">
        <v>0</v>
      </c>
      <c r="DL42" s="42">
        <f t="shared" si="73"/>
        <v>0</v>
      </c>
    </row>
    <row r="43" spans="1:116" ht="15.75" thickBot="1" x14ac:dyDescent="0.3">
      <c r="A43" s="10" t="s">
        <v>187</v>
      </c>
      <c r="B43" s="10" t="s">
        <v>188</v>
      </c>
      <c r="C43" s="34"/>
      <c r="D43" s="35">
        <f t="shared" si="74"/>
        <v>6.0203283815480841E-3</v>
      </c>
      <c r="E43" s="47">
        <v>77</v>
      </c>
      <c r="F43" s="37">
        <f t="shared" si="0"/>
        <v>47</v>
      </c>
      <c r="G43" s="38">
        <f t="shared" si="1"/>
        <v>0.61038961038961037</v>
      </c>
      <c r="H43" s="39">
        <f t="shared" si="75"/>
        <v>18</v>
      </c>
      <c r="I43" s="40">
        <f t="shared" si="2"/>
        <v>16</v>
      </c>
      <c r="J43" s="41">
        <f t="shared" si="3"/>
        <v>0.88888888888888884</v>
      </c>
      <c r="K43" s="42">
        <f t="shared" si="4"/>
        <v>-2</v>
      </c>
      <c r="L43" s="43">
        <f t="shared" si="5"/>
        <v>0</v>
      </c>
      <c r="M43" s="44">
        <v>0</v>
      </c>
      <c r="N43" s="45">
        <f t="shared" si="6"/>
        <v>0</v>
      </c>
      <c r="O43" s="43">
        <f t="shared" si="7"/>
        <v>3</v>
      </c>
      <c r="P43" s="44">
        <v>4</v>
      </c>
      <c r="Q43" s="45">
        <f t="shared" si="8"/>
        <v>1</v>
      </c>
      <c r="R43" s="43">
        <f t="shared" si="9"/>
        <v>4</v>
      </c>
      <c r="S43" s="44">
        <v>3</v>
      </c>
      <c r="T43" s="45">
        <f t="shared" si="10"/>
        <v>-1</v>
      </c>
      <c r="U43" s="43">
        <f t="shared" si="11"/>
        <v>4</v>
      </c>
      <c r="V43" s="44">
        <v>2</v>
      </c>
      <c r="W43" s="45">
        <f t="shared" si="12"/>
        <v>-2</v>
      </c>
      <c r="X43" s="43">
        <f t="shared" si="13"/>
        <v>4.0336200156372159</v>
      </c>
      <c r="Y43" s="44">
        <v>5</v>
      </c>
      <c r="Z43" s="45">
        <f t="shared" si="14"/>
        <v>1</v>
      </c>
      <c r="AA43" s="43">
        <f t="shared" si="15"/>
        <v>3.8650508209538699</v>
      </c>
      <c r="AB43" s="44">
        <v>2</v>
      </c>
      <c r="AC43" s="45">
        <f t="shared" si="16"/>
        <v>-2</v>
      </c>
      <c r="AD43" s="43">
        <f t="shared" si="17"/>
        <v>0.45754495699765441</v>
      </c>
      <c r="AE43" s="44">
        <v>0</v>
      </c>
      <c r="AF43" s="45">
        <f t="shared" si="18"/>
        <v>0</v>
      </c>
      <c r="AG43" s="43">
        <f t="shared" si="19"/>
        <v>9.6325254104769345E-2</v>
      </c>
      <c r="AH43" s="44">
        <v>0</v>
      </c>
      <c r="AI43" s="45">
        <f t="shared" si="20"/>
        <v>0</v>
      </c>
      <c r="AJ43" s="43">
        <f t="shared" si="21"/>
        <v>0.16856919468334636</v>
      </c>
      <c r="AK43" s="44">
        <v>0</v>
      </c>
      <c r="AL43" s="45">
        <f t="shared" si="22"/>
        <v>0</v>
      </c>
      <c r="AM43" s="46">
        <f t="shared" si="23"/>
        <v>20</v>
      </c>
      <c r="AN43" s="40">
        <f t="shared" si="24"/>
        <v>20</v>
      </c>
      <c r="AO43" s="41">
        <f t="shared" si="25"/>
        <v>1</v>
      </c>
      <c r="AP43" s="42">
        <f t="shared" si="26"/>
        <v>0</v>
      </c>
      <c r="AQ43" s="39">
        <f t="shared" si="27"/>
        <v>3.7687255668491004</v>
      </c>
      <c r="AR43" s="40">
        <v>4</v>
      </c>
      <c r="AS43" s="42">
        <f t="shared" si="28"/>
        <v>0</v>
      </c>
      <c r="AT43" s="39">
        <f t="shared" si="29"/>
        <v>3.937294761532447</v>
      </c>
      <c r="AU43" s="40">
        <v>4</v>
      </c>
      <c r="AV43" s="42">
        <f t="shared" si="30"/>
        <v>0</v>
      </c>
      <c r="AW43" s="39">
        <f t="shared" si="31"/>
        <v>3.9974980453479279</v>
      </c>
      <c r="AX43" s="40">
        <v>5</v>
      </c>
      <c r="AY43" s="42">
        <f t="shared" si="32"/>
        <v>1</v>
      </c>
      <c r="AZ43" s="39">
        <f t="shared" si="33"/>
        <v>3.082408131352619</v>
      </c>
      <c r="BA43" s="40">
        <v>4</v>
      </c>
      <c r="BB43" s="42">
        <f t="shared" si="34"/>
        <v>1</v>
      </c>
      <c r="BC43" s="39">
        <f t="shared" si="35"/>
        <v>2.9258795934323687</v>
      </c>
      <c r="BD43" s="40">
        <v>2</v>
      </c>
      <c r="BE43" s="42">
        <f t="shared" si="36"/>
        <v>-1</v>
      </c>
      <c r="BF43" s="39">
        <f t="shared" si="37"/>
        <v>1.8903831118060983</v>
      </c>
      <c r="BG43" s="40">
        <v>1</v>
      </c>
      <c r="BH43" s="42">
        <f t="shared" si="38"/>
        <v>-1</v>
      </c>
      <c r="BI43" s="39">
        <f t="shared" si="39"/>
        <v>0.21673182173573102</v>
      </c>
      <c r="BJ43" s="40">
        <v>0</v>
      </c>
      <c r="BK43" s="42">
        <f t="shared" si="40"/>
        <v>0</v>
      </c>
      <c r="BL43" s="39">
        <f t="shared" si="41"/>
        <v>0</v>
      </c>
      <c r="BM43" s="40">
        <v>0</v>
      </c>
      <c r="BN43" s="42">
        <f t="shared" si="42"/>
        <v>0</v>
      </c>
      <c r="BO43" s="46">
        <f t="shared" si="76"/>
        <v>16</v>
      </c>
      <c r="BP43" s="40">
        <f t="shared" si="43"/>
        <v>11</v>
      </c>
      <c r="BQ43" s="41">
        <f t="shared" si="44"/>
        <v>0.6875</v>
      </c>
      <c r="BR43" s="42">
        <f t="shared" si="45"/>
        <v>-5</v>
      </c>
      <c r="BS43" s="39">
        <f t="shared" si="46"/>
        <v>2.5526192337763876</v>
      </c>
      <c r="BT43" s="40">
        <v>3</v>
      </c>
      <c r="BU43" s="42">
        <f t="shared" si="47"/>
        <v>0</v>
      </c>
      <c r="BV43" s="39">
        <f t="shared" si="48"/>
        <v>3.8530101641907737</v>
      </c>
      <c r="BW43" s="40">
        <v>2</v>
      </c>
      <c r="BX43" s="42">
        <f t="shared" si="49"/>
        <v>-2</v>
      </c>
      <c r="BY43" s="39">
        <f t="shared" si="50"/>
        <v>4.0697419859265045</v>
      </c>
      <c r="BZ43" s="40">
        <v>2</v>
      </c>
      <c r="CA43" s="42">
        <f t="shared" si="51"/>
        <v>-2</v>
      </c>
      <c r="CB43" s="39">
        <f t="shared" si="52"/>
        <v>4.2623924941360434</v>
      </c>
      <c r="CC43" s="40">
        <v>4</v>
      </c>
      <c r="CD43" s="42">
        <f t="shared" si="53"/>
        <v>0</v>
      </c>
      <c r="CE43" s="39">
        <f t="shared" si="54"/>
        <v>0.50570758405003902</v>
      </c>
      <c r="CF43" s="40">
        <v>0</v>
      </c>
      <c r="CG43" s="42">
        <f t="shared" si="55"/>
        <v>-1</v>
      </c>
      <c r="CH43" s="39">
        <f t="shared" si="56"/>
        <v>0.33713838936669271</v>
      </c>
      <c r="CI43" s="40">
        <v>0</v>
      </c>
      <c r="CJ43" s="42">
        <f t="shared" si="57"/>
        <v>0</v>
      </c>
      <c r="CK43" s="46">
        <f t="shared" si="77"/>
        <v>26</v>
      </c>
      <c r="CL43" s="40">
        <f t="shared" si="78"/>
        <v>0</v>
      </c>
      <c r="CM43" s="41">
        <f t="shared" si="79"/>
        <v>0</v>
      </c>
      <c r="CN43" s="45">
        <f t="shared" si="80"/>
        <v>-26</v>
      </c>
      <c r="CO43" s="39">
        <f t="shared" si="58"/>
        <v>4.0577013291634083</v>
      </c>
      <c r="CP43" s="40">
        <v>0</v>
      </c>
      <c r="CQ43" s="42">
        <f t="shared" si="59"/>
        <v>-4</v>
      </c>
      <c r="CR43" s="39">
        <f t="shared" si="60"/>
        <v>4.1781078967943701</v>
      </c>
      <c r="CS43" s="40">
        <v>0</v>
      </c>
      <c r="CT43" s="42">
        <f t="shared" si="61"/>
        <v>-4</v>
      </c>
      <c r="CU43" s="39">
        <f t="shared" si="62"/>
        <v>4.0817826426896007</v>
      </c>
      <c r="CV43" s="40">
        <v>0</v>
      </c>
      <c r="CW43" s="42">
        <f t="shared" si="63"/>
        <v>-4</v>
      </c>
      <c r="CX43" s="39">
        <f t="shared" si="64"/>
        <v>2.8415949960906959</v>
      </c>
      <c r="CY43" s="40">
        <v>0</v>
      </c>
      <c r="CZ43" s="42">
        <f t="shared" si="65"/>
        <v>-3</v>
      </c>
      <c r="DA43" s="39">
        <f t="shared" si="66"/>
        <v>3.937294761532447</v>
      </c>
      <c r="DB43" s="40">
        <v>0</v>
      </c>
      <c r="DC43" s="42">
        <f t="shared" si="67"/>
        <v>-4</v>
      </c>
      <c r="DD43" s="39">
        <f t="shared" si="68"/>
        <v>2.9981235340109458</v>
      </c>
      <c r="DE43" s="40">
        <v>0</v>
      </c>
      <c r="DF43" s="42">
        <f t="shared" si="69"/>
        <v>-3</v>
      </c>
      <c r="DG43" s="39">
        <f t="shared" si="70"/>
        <v>2.4683346364347143</v>
      </c>
      <c r="DH43" s="40">
        <v>0</v>
      </c>
      <c r="DI43" s="42">
        <f t="shared" si="71"/>
        <v>-2</v>
      </c>
      <c r="DJ43" s="39">
        <f t="shared" si="72"/>
        <v>1.3846755277560594</v>
      </c>
      <c r="DK43" s="40">
        <v>0</v>
      </c>
      <c r="DL43" s="42">
        <f t="shared" si="73"/>
        <v>-1</v>
      </c>
    </row>
    <row r="44" spans="1:116" ht="15.75" thickBot="1" x14ac:dyDescent="0.3">
      <c r="A44" s="11" t="s">
        <v>189</v>
      </c>
      <c r="B44" s="11" t="s">
        <v>190</v>
      </c>
      <c r="C44" s="34"/>
      <c r="D44" s="35">
        <f t="shared" si="74"/>
        <v>1.3604378420641126E-2</v>
      </c>
      <c r="E44" s="47">
        <v>174</v>
      </c>
      <c r="F44" s="37">
        <f t="shared" si="0"/>
        <v>223</v>
      </c>
      <c r="G44" s="38">
        <f t="shared" si="1"/>
        <v>1.2816091954022988</v>
      </c>
      <c r="H44" s="39">
        <f t="shared" si="75"/>
        <v>39</v>
      </c>
      <c r="I44" s="40">
        <f t="shared" si="2"/>
        <v>46</v>
      </c>
      <c r="J44" s="41">
        <f t="shared" si="3"/>
        <v>1.1794871794871795</v>
      </c>
      <c r="K44" s="42">
        <f t="shared" si="4"/>
        <v>7</v>
      </c>
      <c r="L44" s="43">
        <f t="shared" si="5"/>
        <v>0</v>
      </c>
      <c r="M44" s="44">
        <v>0</v>
      </c>
      <c r="N44" s="45">
        <f t="shared" si="6"/>
        <v>0</v>
      </c>
      <c r="O44" s="43">
        <f t="shared" si="7"/>
        <v>5</v>
      </c>
      <c r="P44" s="44">
        <v>4</v>
      </c>
      <c r="Q44" s="45">
        <f t="shared" si="8"/>
        <v>-1</v>
      </c>
      <c r="R44" s="43">
        <f t="shared" si="9"/>
        <v>8</v>
      </c>
      <c r="S44" s="44">
        <v>6</v>
      </c>
      <c r="T44" s="45">
        <f t="shared" si="10"/>
        <v>-2</v>
      </c>
      <c r="U44" s="43">
        <f t="shared" si="11"/>
        <v>8</v>
      </c>
      <c r="V44" s="44">
        <v>10</v>
      </c>
      <c r="W44" s="45">
        <f t="shared" si="12"/>
        <v>2</v>
      </c>
      <c r="X44" s="43">
        <f t="shared" si="13"/>
        <v>9.1149335418295543</v>
      </c>
      <c r="Y44" s="44">
        <v>20</v>
      </c>
      <c r="Z44" s="45">
        <f t="shared" si="14"/>
        <v>11</v>
      </c>
      <c r="AA44" s="43">
        <f t="shared" si="15"/>
        <v>8.7340109460516029</v>
      </c>
      <c r="AB44" s="44">
        <v>6</v>
      </c>
      <c r="AC44" s="45">
        <f t="shared" si="16"/>
        <v>-3</v>
      </c>
      <c r="AD44" s="43">
        <f t="shared" si="17"/>
        <v>1.0339327599687256</v>
      </c>
      <c r="AE44" s="44">
        <v>0</v>
      </c>
      <c r="AF44" s="45">
        <f t="shared" si="18"/>
        <v>-1</v>
      </c>
      <c r="AG44" s="43">
        <f t="shared" si="19"/>
        <v>0.21767005473025802</v>
      </c>
      <c r="AH44" s="44">
        <v>0</v>
      </c>
      <c r="AI44" s="45">
        <f t="shared" si="20"/>
        <v>0</v>
      </c>
      <c r="AJ44" s="43">
        <f t="shared" si="21"/>
        <v>0.38092259577795151</v>
      </c>
      <c r="AK44" s="44">
        <v>0</v>
      </c>
      <c r="AL44" s="45">
        <f t="shared" si="22"/>
        <v>0</v>
      </c>
      <c r="AM44" s="46">
        <f t="shared" si="23"/>
        <v>45</v>
      </c>
      <c r="AN44" s="40">
        <f t="shared" si="24"/>
        <v>56</v>
      </c>
      <c r="AO44" s="41">
        <f t="shared" si="25"/>
        <v>1.2444444444444445</v>
      </c>
      <c r="AP44" s="42">
        <f t="shared" si="26"/>
        <v>11</v>
      </c>
      <c r="AQ44" s="39">
        <f t="shared" si="27"/>
        <v>8.5163408913213452</v>
      </c>
      <c r="AR44" s="40">
        <v>6</v>
      </c>
      <c r="AS44" s="42">
        <f t="shared" si="28"/>
        <v>-3</v>
      </c>
      <c r="AT44" s="39">
        <f t="shared" si="29"/>
        <v>8.8972634870992966</v>
      </c>
      <c r="AU44" s="40">
        <v>12</v>
      </c>
      <c r="AV44" s="42">
        <f t="shared" si="30"/>
        <v>3</v>
      </c>
      <c r="AW44" s="39">
        <f t="shared" si="31"/>
        <v>9.0333072713057074</v>
      </c>
      <c r="AX44" s="40">
        <v>14</v>
      </c>
      <c r="AY44" s="42">
        <f t="shared" si="32"/>
        <v>5</v>
      </c>
      <c r="AZ44" s="39">
        <f t="shared" si="33"/>
        <v>6.9654417513682567</v>
      </c>
      <c r="BA44" s="40">
        <v>12</v>
      </c>
      <c r="BB44" s="42">
        <f t="shared" si="34"/>
        <v>5</v>
      </c>
      <c r="BC44" s="39">
        <f t="shared" si="35"/>
        <v>6.6117279124315873</v>
      </c>
      <c r="BD44" s="40">
        <v>10</v>
      </c>
      <c r="BE44" s="42">
        <f t="shared" si="36"/>
        <v>3</v>
      </c>
      <c r="BF44" s="39">
        <f t="shared" si="37"/>
        <v>4.271774824081314</v>
      </c>
      <c r="BG44" s="40">
        <v>2</v>
      </c>
      <c r="BH44" s="42">
        <f t="shared" si="38"/>
        <v>-2</v>
      </c>
      <c r="BI44" s="39">
        <f t="shared" si="39"/>
        <v>0.48975762314308058</v>
      </c>
      <c r="BJ44" s="40">
        <v>0</v>
      </c>
      <c r="BK44" s="42">
        <f t="shared" si="40"/>
        <v>0</v>
      </c>
      <c r="BL44" s="39">
        <f t="shared" si="41"/>
        <v>0</v>
      </c>
      <c r="BM44" s="40">
        <v>0</v>
      </c>
      <c r="BN44" s="42">
        <f t="shared" si="42"/>
        <v>0</v>
      </c>
      <c r="BO44" s="46">
        <f t="shared" si="76"/>
        <v>36</v>
      </c>
      <c r="BP44" s="40">
        <f t="shared" si="43"/>
        <v>33</v>
      </c>
      <c r="BQ44" s="41">
        <f t="shared" si="44"/>
        <v>0.91666666666666663</v>
      </c>
      <c r="BR44" s="42">
        <f t="shared" si="45"/>
        <v>-3</v>
      </c>
      <c r="BS44" s="39">
        <f t="shared" si="46"/>
        <v>5.7682564503518376</v>
      </c>
      <c r="BT44" s="40">
        <v>6</v>
      </c>
      <c r="BU44" s="42">
        <f t="shared" si="47"/>
        <v>0</v>
      </c>
      <c r="BV44" s="39">
        <f t="shared" si="48"/>
        <v>8.7068021892103218</v>
      </c>
      <c r="BW44" s="40">
        <v>7</v>
      </c>
      <c r="BX44" s="42">
        <f t="shared" si="49"/>
        <v>-2</v>
      </c>
      <c r="BY44" s="39">
        <f t="shared" si="50"/>
        <v>9.1965598123534011</v>
      </c>
      <c r="BZ44" s="40">
        <v>8</v>
      </c>
      <c r="CA44" s="42">
        <f t="shared" si="51"/>
        <v>-1</v>
      </c>
      <c r="CB44" s="39">
        <f t="shared" si="52"/>
        <v>9.6318999218139183</v>
      </c>
      <c r="CC44" s="40">
        <v>12</v>
      </c>
      <c r="CD44" s="42">
        <f t="shared" si="53"/>
        <v>2</v>
      </c>
      <c r="CE44" s="39">
        <f t="shared" si="54"/>
        <v>1.1427677873338546</v>
      </c>
      <c r="CF44" s="40">
        <v>0</v>
      </c>
      <c r="CG44" s="42">
        <f t="shared" si="55"/>
        <v>-1</v>
      </c>
      <c r="CH44" s="39">
        <f t="shared" si="56"/>
        <v>0.76184519155590302</v>
      </c>
      <c r="CI44" s="40">
        <v>0</v>
      </c>
      <c r="CJ44" s="42">
        <f t="shared" si="57"/>
        <v>-1</v>
      </c>
      <c r="CK44" s="46">
        <f t="shared" si="77"/>
        <v>59</v>
      </c>
      <c r="CL44" s="40">
        <f t="shared" si="78"/>
        <v>88</v>
      </c>
      <c r="CM44" s="41">
        <f t="shared" si="79"/>
        <v>1.4915254237288136</v>
      </c>
      <c r="CN44" s="45">
        <f t="shared" si="80"/>
        <v>29</v>
      </c>
      <c r="CO44" s="39">
        <f t="shared" si="58"/>
        <v>9.16935105551212</v>
      </c>
      <c r="CP44" s="40">
        <v>16</v>
      </c>
      <c r="CQ44" s="42">
        <f t="shared" si="59"/>
        <v>7</v>
      </c>
      <c r="CR44" s="39">
        <f t="shared" si="60"/>
        <v>9.4414386239249417</v>
      </c>
      <c r="CS44" s="40">
        <v>14</v>
      </c>
      <c r="CT44" s="42">
        <f t="shared" si="61"/>
        <v>5</v>
      </c>
      <c r="CU44" s="39">
        <f t="shared" si="62"/>
        <v>9.223768569194684</v>
      </c>
      <c r="CV44" s="40">
        <v>18</v>
      </c>
      <c r="CW44" s="42">
        <f t="shared" si="63"/>
        <v>9</v>
      </c>
      <c r="CX44" s="39">
        <f t="shared" si="64"/>
        <v>6.4212666145426116</v>
      </c>
      <c r="CY44" s="40">
        <v>14</v>
      </c>
      <c r="CZ44" s="42">
        <f t="shared" si="65"/>
        <v>8</v>
      </c>
      <c r="DA44" s="39">
        <f t="shared" si="66"/>
        <v>8.8972634870992966</v>
      </c>
      <c r="DB44" s="40">
        <v>8</v>
      </c>
      <c r="DC44" s="42">
        <f t="shared" si="67"/>
        <v>-1</v>
      </c>
      <c r="DD44" s="39">
        <f t="shared" si="68"/>
        <v>6.774980453479281</v>
      </c>
      <c r="DE44" s="40">
        <v>12</v>
      </c>
      <c r="DF44" s="42">
        <f t="shared" si="69"/>
        <v>5</v>
      </c>
      <c r="DG44" s="39">
        <f t="shared" si="70"/>
        <v>5.5777951524628619</v>
      </c>
      <c r="DH44" s="40">
        <v>6</v>
      </c>
      <c r="DI44" s="42">
        <f t="shared" si="71"/>
        <v>0</v>
      </c>
      <c r="DJ44" s="39">
        <f t="shared" si="72"/>
        <v>3.1290070367474589</v>
      </c>
      <c r="DK44" s="40">
        <v>0</v>
      </c>
      <c r="DL44" s="42">
        <f t="shared" si="73"/>
        <v>-3</v>
      </c>
    </row>
    <row r="45" spans="1:116" ht="15.75" thickBot="1" x14ac:dyDescent="0.3">
      <c r="A45" s="10" t="s">
        <v>191</v>
      </c>
      <c r="B45" s="10" t="s">
        <v>192</v>
      </c>
      <c r="C45" s="34"/>
      <c r="D45" s="35">
        <f t="shared" si="74"/>
        <v>1.8921032056293981E-2</v>
      </c>
      <c r="E45" s="47">
        <v>242</v>
      </c>
      <c r="F45" s="37">
        <f t="shared" si="0"/>
        <v>187</v>
      </c>
      <c r="G45" s="38">
        <f t="shared" si="1"/>
        <v>0.77272727272727271</v>
      </c>
      <c r="H45" s="39">
        <f t="shared" si="75"/>
        <v>54</v>
      </c>
      <c r="I45" s="40">
        <f t="shared" si="2"/>
        <v>58</v>
      </c>
      <c r="J45" s="41">
        <f t="shared" si="3"/>
        <v>1.0740740740740742</v>
      </c>
      <c r="K45" s="42">
        <f t="shared" si="4"/>
        <v>4</v>
      </c>
      <c r="L45" s="43">
        <f t="shared" si="5"/>
        <v>0</v>
      </c>
      <c r="M45" s="44">
        <v>0</v>
      </c>
      <c r="N45" s="45">
        <f t="shared" si="6"/>
        <v>0</v>
      </c>
      <c r="O45" s="43">
        <f t="shared" si="7"/>
        <v>7</v>
      </c>
      <c r="P45" s="44">
        <v>5</v>
      </c>
      <c r="Q45" s="45">
        <f t="shared" si="8"/>
        <v>-2</v>
      </c>
      <c r="R45" s="43">
        <f t="shared" si="9"/>
        <v>11</v>
      </c>
      <c r="S45" s="44">
        <v>13</v>
      </c>
      <c r="T45" s="45">
        <f t="shared" si="10"/>
        <v>2</v>
      </c>
      <c r="U45" s="43">
        <f t="shared" si="11"/>
        <v>10</v>
      </c>
      <c r="V45" s="44">
        <v>12</v>
      </c>
      <c r="W45" s="45">
        <f t="shared" si="12"/>
        <v>2</v>
      </c>
      <c r="X45" s="43">
        <f t="shared" si="13"/>
        <v>12.677091477716967</v>
      </c>
      <c r="Y45" s="44">
        <v>16</v>
      </c>
      <c r="Z45" s="45">
        <f t="shared" si="14"/>
        <v>3</v>
      </c>
      <c r="AA45" s="43">
        <f t="shared" si="15"/>
        <v>12.147302580140735</v>
      </c>
      <c r="AB45" s="44">
        <v>11</v>
      </c>
      <c r="AC45" s="45">
        <f t="shared" si="16"/>
        <v>-1</v>
      </c>
      <c r="AD45" s="43">
        <f t="shared" si="17"/>
        <v>1.4379984362783425</v>
      </c>
      <c r="AE45" s="44">
        <v>1</v>
      </c>
      <c r="AF45" s="45">
        <f t="shared" si="18"/>
        <v>0</v>
      </c>
      <c r="AG45" s="43">
        <f t="shared" si="19"/>
        <v>0.30273651290070369</v>
      </c>
      <c r="AH45" s="44">
        <v>0</v>
      </c>
      <c r="AI45" s="45">
        <f t="shared" si="20"/>
        <v>0</v>
      </c>
      <c r="AJ45" s="43">
        <f t="shared" si="21"/>
        <v>0.52978889757623149</v>
      </c>
      <c r="AK45" s="44">
        <v>0</v>
      </c>
      <c r="AL45" s="45">
        <f t="shared" si="22"/>
        <v>-1</v>
      </c>
      <c r="AM45" s="46">
        <f t="shared" si="23"/>
        <v>63</v>
      </c>
      <c r="AN45" s="40">
        <f t="shared" si="24"/>
        <v>59</v>
      </c>
      <c r="AO45" s="41">
        <f t="shared" si="25"/>
        <v>0.93650793650793651</v>
      </c>
      <c r="AP45" s="42">
        <f t="shared" si="26"/>
        <v>-4</v>
      </c>
      <c r="AQ45" s="39">
        <f t="shared" si="27"/>
        <v>11.844566067240033</v>
      </c>
      <c r="AR45" s="40">
        <v>9</v>
      </c>
      <c r="AS45" s="42">
        <f t="shared" si="28"/>
        <v>-3</v>
      </c>
      <c r="AT45" s="39">
        <f t="shared" si="29"/>
        <v>12.374354964816263</v>
      </c>
      <c r="AU45" s="40">
        <v>11</v>
      </c>
      <c r="AV45" s="42">
        <f t="shared" si="30"/>
        <v>-1</v>
      </c>
      <c r="AW45" s="39">
        <f t="shared" si="31"/>
        <v>12.563565285379203</v>
      </c>
      <c r="AX45" s="40">
        <v>12</v>
      </c>
      <c r="AY45" s="42">
        <f t="shared" si="32"/>
        <v>-1</v>
      </c>
      <c r="AZ45" s="39">
        <f t="shared" si="33"/>
        <v>9.6875684128225181</v>
      </c>
      <c r="BA45" s="40">
        <v>11</v>
      </c>
      <c r="BB45" s="42">
        <f t="shared" si="34"/>
        <v>1</v>
      </c>
      <c r="BC45" s="39">
        <f t="shared" si="35"/>
        <v>9.1956215793588747</v>
      </c>
      <c r="BD45" s="40">
        <v>6</v>
      </c>
      <c r="BE45" s="42">
        <f t="shared" si="36"/>
        <v>-3</v>
      </c>
      <c r="BF45" s="39">
        <f t="shared" si="37"/>
        <v>5.9412040656763097</v>
      </c>
      <c r="BG45" s="40">
        <v>9</v>
      </c>
      <c r="BH45" s="42">
        <f t="shared" si="38"/>
        <v>3</v>
      </c>
      <c r="BI45" s="39">
        <f t="shared" si="39"/>
        <v>0.68115715402658328</v>
      </c>
      <c r="BJ45" s="40">
        <v>1</v>
      </c>
      <c r="BK45" s="42">
        <f t="shared" si="40"/>
        <v>0</v>
      </c>
      <c r="BL45" s="39">
        <f t="shared" si="41"/>
        <v>0</v>
      </c>
      <c r="BM45" s="40">
        <v>0</v>
      </c>
      <c r="BN45" s="42">
        <f t="shared" si="42"/>
        <v>0</v>
      </c>
      <c r="BO45" s="46">
        <f t="shared" si="76"/>
        <v>49</v>
      </c>
      <c r="BP45" s="40">
        <f t="shared" si="43"/>
        <v>39</v>
      </c>
      <c r="BQ45" s="41">
        <f t="shared" si="44"/>
        <v>0.79591836734693877</v>
      </c>
      <c r="BR45" s="42">
        <f t="shared" si="45"/>
        <v>-10</v>
      </c>
      <c r="BS45" s="39">
        <f t="shared" si="46"/>
        <v>8.0225175918686471</v>
      </c>
      <c r="BT45" s="40">
        <v>3</v>
      </c>
      <c r="BU45" s="42">
        <f t="shared" si="47"/>
        <v>-5</v>
      </c>
      <c r="BV45" s="39">
        <f t="shared" si="48"/>
        <v>12.109460516028147</v>
      </c>
      <c r="BW45" s="40">
        <v>9</v>
      </c>
      <c r="BX45" s="42">
        <f t="shared" si="49"/>
        <v>-3</v>
      </c>
      <c r="BY45" s="39">
        <f t="shared" si="50"/>
        <v>12.790617670054731</v>
      </c>
      <c r="BZ45" s="40">
        <v>9</v>
      </c>
      <c r="CA45" s="42">
        <f t="shared" si="51"/>
        <v>-4</v>
      </c>
      <c r="CB45" s="39">
        <f t="shared" si="52"/>
        <v>13.396090695856138</v>
      </c>
      <c r="CC45" s="40">
        <v>13</v>
      </c>
      <c r="CD45" s="42">
        <f t="shared" si="53"/>
        <v>0</v>
      </c>
      <c r="CE45" s="39">
        <f t="shared" si="54"/>
        <v>1.5893666927286945</v>
      </c>
      <c r="CF45" s="40">
        <v>5</v>
      </c>
      <c r="CG45" s="42">
        <f t="shared" si="55"/>
        <v>3</v>
      </c>
      <c r="CH45" s="39">
        <f t="shared" si="56"/>
        <v>1.059577795152463</v>
      </c>
      <c r="CI45" s="40">
        <v>0</v>
      </c>
      <c r="CJ45" s="42">
        <f t="shared" si="57"/>
        <v>-1</v>
      </c>
      <c r="CK45" s="46">
        <f t="shared" si="77"/>
        <v>82</v>
      </c>
      <c r="CL45" s="40">
        <f t="shared" si="78"/>
        <v>31</v>
      </c>
      <c r="CM45" s="41">
        <f t="shared" si="79"/>
        <v>0.37804878048780488</v>
      </c>
      <c r="CN45" s="45">
        <f t="shared" si="80"/>
        <v>-51</v>
      </c>
      <c r="CO45" s="39">
        <f t="shared" si="58"/>
        <v>12.752775605942142</v>
      </c>
      <c r="CP45" s="40">
        <v>4</v>
      </c>
      <c r="CQ45" s="42">
        <f t="shared" si="59"/>
        <v>-9</v>
      </c>
      <c r="CR45" s="39">
        <f t="shared" si="60"/>
        <v>13.131196247068022</v>
      </c>
      <c r="CS45" s="40">
        <v>6</v>
      </c>
      <c r="CT45" s="42">
        <f t="shared" si="61"/>
        <v>-7</v>
      </c>
      <c r="CU45" s="39">
        <f t="shared" si="62"/>
        <v>12.828459734167319</v>
      </c>
      <c r="CV45" s="40">
        <v>5</v>
      </c>
      <c r="CW45" s="42">
        <f t="shared" si="63"/>
        <v>-8</v>
      </c>
      <c r="CX45" s="39">
        <f t="shared" si="64"/>
        <v>8.9307271305707587</v>
      </c>
      <c r="CY45" s="40">
        <v>5</v>
      </c>
      <c r="CZ45" s="42">
        <f t="shared" si="65"/>
        <v>-4</v>
      </c>
      <c r="DA45" s="39">
        <f t="shared" si="66"/>
        <v>12.374354964816263</v>
      </c>
      <c r="DB45" s="40">
        <v>7</v>
      </c>
      <c r="DC45" s="42">
        <f t="shared" si="67"/>
        <v>-5</v>
      </c>
      <c r="DD45" s="39">
        <f t="shared" si="68"/>
        <v>9.4226739640344022</v>
      </c>
      <c r="DE45" s="40">
        <v>2</v>
      </c>
      <c r="DF45" s="42">
        <f t="shared" si="69"/>
        <v>-7</v>
      </c>
      <c r="DG45" s="39">
        <f t="shared" si="70"/>
        <v>7.757623143080532</v>
      </c>
      <c r="DH45" s="40">
        <v>2</v>
      </c>
      <c r="DI45" s="42">
        <f t="shared" si="71"/>
        <v>-6</v>
      </c>
      <c r="DJ45" s="39">
        <f t="shared" si="72"/>
        <v>4.3518373729476156</v>
      </c>
      <c r="DK45" s="40">
        <v>0</v>
      </c>
      <c r="DL45" s="42">
        <f t="shared" si="73"/>
        <v>-4</v>
      </c>
    </row>
    <row r="46" spans="1:116" ht="15.75" thickBot="1" x14ac:dyDescent="0.3">
      <c r="A46" s="11" t="s">
        <v>193</v>
      </c>
      <c r="B46" s="11" t="s">
        <v>194</v>
      </c>
      <c r="C46" s="34"/>
      <c r="D46" s="35">
        <f t="shared" si="74"/>
        <v>7.6622361219702891E-3</v>
      </c>
      <c r="E46" s="47">
        <v>98</v>
      </c>
      <c r="F46" s="37">
        <f t="shared" si="0"/>
        <v>69</v>
      </c>
      <c r="G46" s="38">
        <f t="shared" si="1"/>
        <v>0.70408163265306123</v>
      </c>
      <c r="H46" s="39">
        <f t="shared" si="75"/>
        <v>22</v>
      </c>
      <c r="I46" s="40">
        <f t="shared" si="2"/>
        <v>20</v>
      </c>
      <c r="J46" s="41">
        <f t="shared" si="3"/>
        <v>0.90909090909090906</v>
      </c>
      <c r="K46" s="42">
        <f t="shared" si="4"/>
        <v>-2</v>
      </c>
      <c r="L46" s="43">
        <f t="shared" si="5"/>
        <v>0</v>
      </c>
      <c r="M46" s="44">
        <v>0</v>
      </c>
      <c r="N46" s="45">
        <f t="shared" si="6"/>
        <v>0</v>
      </c>
      <c r="O46" s="43">
        <f t="shared" si="7"/>
        <v>3</v>
      </c>
      <c r="P46" s="44">
        <v>3</v>
      </c>
      <c r="Q46" s="45">
        <f t="shared" si="8"/>
        <v>0</v>
      </c>
      <c r="R46" s="43">
        <f t="shared" si="9"/>
        <v>5</v>
      </c>
      <c r="S46" s="44">
        <v>2</v>
      </c>
      <c r="T46" s="45">
        <f t="shared" si="10"/>
        <v>-3</v>
      </c>
      <c r="U46" s="43">
        <f t="shared" si="11"/>
        <v>4</v>
      </c>
      <c r="V46" s="44">
        <v>4</v>
      </c>
      <c r="W46" s="45">
        <f t="shared" si="12"/>
        <v>0</v>
      </c>
      <c r="X46" s="43">
        <f t="shared" si="13"/>
        <v>5.1336982017200938</v>
      </c>
      <c r="Y46" s="44">
        <v>6</v>
      </c>
      <c r="Z46" s="45">
        <f t="shared" si="14"/>
        <v>1</v>
      </c>
      <c r="AA46" s="43">
        <f t="shared" si="15"/>
        <v>4.9191555903049258</v>
      </c>
      <c r="AB46" s="44">
        <v>3</v>
      </c>
      <c r="AC46" s="45">
        <f t="shared" si="16"/>
        <v>-2</v>
      </c>
      <c r="AD46" s="43">
        <f t="shared" si="17"/>
        <v>0.58232994526974202</v>
      </c>
      <c r="AE46" s="44">
        <v>2</v>
      </c>
      <c r="AF46" s="45">
        <f t="shared" si="18"/>
        <v>1</v>
      </c>
      <c r="AG46" s="43">
        <f t="shared" si="19"/>
        <v>0.12259577795152463</v>
      </c>
      <c r="AH46" s="44">
        <v>0</v>
      </c>
      <c r="AI46" s="45">
        <f t="shared" si="20"/>
        <v>0</v>
      </c>
      <c r="AJ46" s="43">
        <f t="shared" si="21"/>
        <v>0.21454261141516809</v>
      </c>
      <c r="AK46" s="44">
        <v>0</v>
      </c>
      <c r="AL46" s="45">
        <f t="shared" si="22"/>
        <v>0</v>
      </c>
      <c r="AM46" s="46">
        <f t="shared" si="23"/>
        <v>26</v>
      </c>
      <c r="AN46" s="40">
        <f t="shared" si="24"/>
        <v>28</v>
      </c>
      <c r="AO46" s="41">
        <f t="shared" si="25"/>
        <v>1.0769230769230769</v>
      </c>
      <c r="AP46" s="42">
        <f t="shared" si="26"/>
        <v>2</v>
      </c>
      <c r="AQ46" s="39">
        <f t="shared" si="27"/>
        <v>4.7965598123534008</v>
      </c>
      <c r="AR46" s="40">
        <v>2</v>
      </c>
      <c r="AS46" s="42">
        <f t="shared" si="28"/>
        <v>-3</v>
      </c>
      <c r="AT46" s="39">
        <f t="shared" si="29"/>
        <v>5.0111024237685688</v>
      </c>
      <c r="AU46" s="40">
        <v>6</v>
      </c>
      <c r="AV46" s="42">
        <f t="shared" si="30"/>
        <v>1</v>
      </c>
      <c r="AW46" s="39">
        <f t="shared" si="31"/>
        <v>5.0877247849882723</v>
      </c>
      <c r="AX46" s="40">
        <v>6</v>
      </c>
      <c r="AY46" s="42">
        <f t="shared" si="32"/>
        <v>1</v>
      </c>
      <c r="AZ46" s="39">
        <f t="shared" si="33"/>
        <v>3.923064894448788</v>
      </c>
      <c r="BA46" s="40">
        <v>4</v>
      </c>
      <c r="BB46" s="42">
        <f t="shared" si="34"/>
        <v>0</v>
      </c>
      <c r="BC46" s="39">
        <f t="shared" si="35"/>
        <v>3.7238467552775605</v>
      </c>
      <c r="BD46" s="40">
        <v>7</v>
      </c>
      <c r="BE46" s="42">
        <f t="shared" si="36"/>
        <v>3</v>
      </c>
      <c r="BF46" s="39">
        <f t="shared" si="37"/>
        <v>2.4059421422986706</v>
      </c>
      <c r="BG46" s="40">
        <v>3</v>
      </c>
      <c r="BH46" s="42">
        <f t="shared" si="38"/>
        <v>1</v>
      </c>
      <c r="BI46" s="39">
        <f t="shared" si="39"/>
        <v>0.27584050039093039</v>
      </c>
      <c r="BJ46" s="40">
        <v>0</v>
      </c>
      <c r="BK46" s="42">
        <f t="shared" si="40"/>
        <v>0</v>
      </c>
      <c r="BL46" s="39">
        <f t="shared" si="41"/>
        <v>0</v>
      </c>
      <c r="BM46" s="40">
        <v>0</v>
      </c>
      <c r="BN46" s="42">
        <f t="shared" si="42"/>
        <v>0</v>
      </c>
      <c r="BO46" s="46">
        <f t="shared" si="76"/>
        <v>20</v>
      </c>
      <c r="BP46" s="40">
        <f t="shared" si="43"/>
        <v>21</v>
      </c>
      <c r="BQ46" s="41">
        <f t="shared" si="44"/>
        <v>1.05</v>
      </c>
      <c r="BR46" s="42">
        <f t="shared" si="45"/>
        <v>1</v>
      </c>
      <c r="BS46" s="39">
        <f t="shared" si="46"/>
        <v>3.2487881157154024</v>
      </c>
      <c r="BT46" s="40">
        <v>4</v>
      </c>
      <c r="BU46" s="42">
        <f t="shared" si="47"/>
        <v>1</v>
      </c>
      <c r="BV46" s="39">
        <f t="shared" si="48"/>
        <v>4.9038311180609853</v>
      </c>
      <c r="BW46" s="40">
        <v>6</v>
      </c>
      <c r="BX46" s="42">
        <f t="shared" si="49"/>
        <v>1</v>
      </c>
      <c r="BY46" s="39">
        <f t="shared" si="50"/>
        <v>5.1796716184519154</v>
      </c>
      <c r="BZ46" s="40">
        <v>4</v>
      </c>
      <c r="CA46" s="42">
        <f t="shared" si="51"/>
        <v>-1</v>
      </c>
      <c r="CB46" s="39">
        <f t="shared" si="52"/>
        <v>5.4248631743549645</v>
      </c>
      <c r="CC46" s="40">
        <v>7</v>
      </c>
      <c r="CD46" s="42">
        <f t="shared" si="53"/>
        <v>2</v>
      </c>
      <c r="CE46" s="39">
        <f t="shared" si="54"/>
        <v>0.64362783424550429</v>
      </c>
      <c r="CF46" s="40">
        <v>0</v>
      </c>
      <c r="CG46" s="42">
        <f t="shared" si="55"/>
        <v>-1</v>
      </c>
      <c r="CH46" s="39">
        <f t="shared" si="56"/>
        <v>0.42908522283033618</v>
      </c>
      <c r="CI46" s="40">
        <v>0</v>
      </c>
      <c r="CJ46" s="42">
        <f t="shared" si="57"/>
        <v>0</v>
      </c>
      <c r="CK46" s="46">
        <f t="shared" si="77"/>
        <v>34</v>
      </c>
      <c r="CL46" s="40">
        <f t="shared" si="78"/>
        <v>0</v>
      </c>
      <c r="CM46" s="41">
        <f t="shared" si="79"/>
        <v>0</v>
      </c>
      <c r="CN46" s="45">
        <f t="shared" si="80"/>
        <v>-34</v>
      </c>
      <c r="CO46" s="39">
        <f t="shared" si="58"/>
        <v>5.1643471462079749</v>
      </c>
      <c r="CP46" s="40">
        <v>0</v>
      </c>
      <c r="CQ46" s="42">
        <f t="shared" si="59"/>
        <v>-5</v>
      </c>
      <c r="CR46" s="39">
        <f t="shared" si="60"/>
        <v>5.3175918686473809</v>
      </c>
      <c r="CS46" s="40">
        <v>0</v>
      </c>
      <c r="CT46" s="42">
        <f t="shared" si="61"/>
        <v>-5</v>
      </c>
      <c r="CU46" s="39">
        <f t="shared" si="62"/>
        <v>5.1949960906958559</v>
      </c>
      <c r="CV46" s="40">
        <v>0</v>
      </c>
      <c r="CW46" s="42">
        <f t="shared" si="63"/>
        <v>-5</v>
      </c>
      <c r="CX46" s="39">
        <f t="shared" si="64"/>
        <v>3.6165754495699765</v>
      </c>
      <c r="CY46" s="40">
        <v>0</v>
      </c>
      <c r="CZ46" s="42">
        <f t="shared" si="65"/>
        <v>-4</v>
      </c>
      <c r="DA46" s="39">
        <f t="shared" si="66"/>
        <v>5.0111024237685688</v>
      </c>
      <c r="DB46" s="40">
        <v>0</v>
      </c>
      <c r="DC46" s="42">
        <f t="shared" si="67"/>
        <v>-5</v>
      </c>
      <c r="DD46" s="39">
        <f t="shared" si="68"/>
        <v>3.815793588741204</v>
      </c>
      <c r="DE46" s="40">
        <v>0</v>
      </c>
      <c r="DF46" s="42">
        <f t="shared" si="69"/>
        <v>-4</v>
      </c>
      <c r="DG46" s="39">
        <f t="shared" si="70"/>
        <v>3.1415168100078183</v>
      </c>
      <c r="DH46" s="40">
        <v>0</v>
      </c>
      <c r="DI46" s="42">
        <f t="shared" si="71"/>
        <v>-3</v>
      </c>
      <c r="DJ46" s="39">
        <f t="shared" si="72"/>
        <v>1.7623143080531665</v>
      </c>
      <c r="DK46" s="40">
        <v>0</v>
      </c>
      <c r="DL46" s="42">
        <f t="shared" si="73"/>
        <v>-2</v>
      </c>
    </row>
    <row r="47" spans="1:116" ht="15.75" thickBot="1" x14ac:dyDescent="0.3">
      <c r="A47" s="10" t="s">
        <v>195</v>
      </c>
      <c r="B47" s="10" t="s">
        <v>196</v>
      </c>
      <c r="C47" s="34"/>
      <c r="D47" s="35">
        <f t="shared" si="74"/>
        <v>8.6004691164972627E-3</v>
      </c>
      <c r="E47" s="47">
        <v>110</v>
      </c>
      <c r="F47" s="37">
        <f t="shared" si="0"/>
        <v>97</v>
      </c>
      <c r="G47" s="38">
        <f t="shared" si="1"/>
        <v>0.88181818181818183</v>
      </c>
      <c r="H47" s="39">
        <f t="shared" si="75"/>
        <v>25</v>
      </c>
      <c r="I47" s="40">
        <f t="shared" si="2"/>
        <v>15</v>
      </c>
      <c r="J47" s="41">
        <f t="shared" si="3"/>
        <v>0.6</v>
      </c>
      <c r="K47" s="42">
        <f t="shared" si="4"/>
        <v>-10</v>
      </c>
      <c r="L47" s="43">
        <f t="shared" si="5"/>
        <v>0</v>
      </c>
      <c r="M47" s="44">
        <v>0</v>
      </c>
      <c r="N47" s="45">
        <f t="shared" si="6"/>
        <v>0</v>
      </c>
      <c r="O47" s="43">
        <f t="shared" si="7"/>
        <v>4</v>
      </c>
      <c r="P47" s="44">
        <v>3</v>
      </c>
      <c r="Q47" s="45">
        <f t="shared" si="8"/>
        <v>-1</v>
      </c>
      <c r="R47" s="43">
        <f t="shared" si="9"/>
        <v>5</v>
      </c>
      <c r="S47" s="44">
        <v>3</v>
      </c>
      <c r="T47" s="45">
        <f t="shared" si="10"/>
        <v>-2</v>
      </c>
      <c r="U47" s="43">
        <f t="shared" si="11"/>
        <v>5</v>
      </c>
      <c r="V47" s="44">
        <v>0</v>
      </c>
      <c r="W47" s="45">
        <f t="shared" si="12"/>
        <v>-5</v>
      </c>
      <c r="X47" s="43">
        <f t="shared" si="13"/>
        <v>5.762314308053166</v>
      </c>
      <c r="Y47" s="44">
        <v>8</v>
      </c>
      <c r="Z47" s="45">
        <f t="shared" si="14"/>
        <v>2</v>
      </c>
      <c r="AA47" s="43">
        <f t="shared" si="15"/>
        <v>5.5215011727912424</v>
      </c>
      <c r="AB47" s="44">
        <v>1</v>
      </c>
      <c r="AC47" s="45">
        <f t="shared" si="16"/>
        <v>-5</v>
      </c>
      <c r="AD47" s="43">
        <f t="shared" si="17"/>
        <v>0.65363565285379199</v>
      </c>
      <c r="AE47" s="44">
        <v>0</v>
      </c>
      <c r="AF47" s="45">
        <f t="shared" si="18"/>
        <v>-1</v>
      </c>
      <c r="AG47" s="43">
        <f t="shared" si="19"/>
        <v>0.1376075058639562</v>
      </c>
      <c r="AH47" s="44">
        <v>0</v>
      </c>
      <c r="AI47" s="45">
        <f t="shared" si="20"/>
        <v>0</v>
      </c>
      <c r="AJ47" s="43">
        <f t="shared" si="21"/>
        <v>0.24081313526192336</v>
      </c>
      <c r="AK47" s="44">
        <v>0</v>
      </c>
      <c r="AL47" s="45">
        <f t="shared" si="22"/>
        <v>0</v>
      </c>
      <c r="AM47" s="46">
        <f t="shared" si="23"/>
        <v>29</v>
      </c>
      <c r="AN47" s="40">
        <f t="shared" si="24"/>
        <v>23</v>
      </c>
      <c r="AO47" s="41">
        <f t="shared" si="25"/>
        <v>0.7931034482758621</v>
      </c>
      <c r="AP47" s="42">
        <f t="shared" si="26"/>
        <v>-6</v>
      </c>
      <c r="AQ47" s="39">
        <f t="shared" si="27"/>
        <v>5.3838936669272863</v>
      </c>
      <c r="AR47" s="40">
        <v>5</v>
      </c>
      <c r="AS47" s="42">
        <f t="shared" si="28"/>
        <v>0</v>
      </c>
      <c r="AT47" s="39">
        <f t="shared" si="29"/>
        <v>5.6247068021892099</v>
      </c>
      <c r="AU47" s="40">
        <v>3</v>
      </c>
      <c r="AV47" s="42">
        <f t="shared" si="30"/>
        <v>-3</v>
      </c>
      <c r="AW47" s="39">
        <f t="shared" si="31"/>
        <v>5.7107114933541823</v>
      </c>
      <c r="AX47" s="40">
        <v>6</v>
      </c>
      <c r="AY47" s="42">
        <f t="shared" si="32"/>
        <v>0</v>
      </c>
      <c r="AZ47" s="39">
        <f t="shared" si="33"/>
        <v>4.4034401876465985</v>
      </c>
      <c r="BA47" s="40">
        <v>5</v>
      </c>
      <c r="BB47" s="42">
        <f t="shared" si="34"/>
        <v>1</v>
      </c>
      <c r="BC47" s="39">
        <f t="shared" si="35"/>
        <v>4.1798279906176701</v>
      </c>
      <c r="BD47" s="40">
        <v>2</v>
      </c>
      <c r="BE47" s="42">
        <f t="shared" si="36"/>
        <v>-2</v>
      </c>
      <c r="BF47" s="39">
        <f t="shared" si="37"/>
        <v>2.7005473025801403</v>
      </c>
      <c r="BG47" s="40">
        <v>2</v>
      </c>
      <c r="BH47" s="42">
        <f t="shared" si="38"/>
        <v>-1</v>
      </c>
      <c r="BI47" s="39">
        <f t="shared" si="39"/>
        <v>0.30961688819390143</v>
      </c>
      <c r="BJ47" s="40">
        <v>0</v>
      </c>
      <c r="BK47" s="42">
        <f t="shared" si="40"/>
        <v>0</v>
      </c>
      <c r="BL47" s="39">
        <f t="shared" si="41"/>
        <v>0</v>
      </c>
      <c r="BM47" s="40">
        <v>0</v>
      </c>
      <c r="BN47" s="42">
        <f t="shared" si="42"/>
        <v>0</v>
      </c>
      <c r="BO47" s="46">
        <f t="shared" si="76"/>
        <v>23</v>
      </c>
      <c r="BP47" s="40">
        <f t="shared" si="43"/>
        <v>25</v>
      </c>
      <c r="BQ47" s="41">
        <f t="shared" si="44"/>
        <v>1.0869565217391304</v>
      </c>
      <c r="BR47" s="42">
        <f t="shared" si="45"/>
        <v>2</v>
      </c>
      <c r="BS47" s="39">
        <f t="shared" si="46"/>
        <v>3.6465989053948396</v>
      </c>
      <c r="BT47" s="40">
        <v>6</v>
      </c>
      <c r="BU47" s="42">
        <f t="shared" si="47"/>
        <v>2</v>
      </c>
      <c r="BV47" s="39">
        <f t="shared" si="48"/>
        <v>5.5043002345582481</v>
      </c>
      <c r="BW47" s="40">
        <v>4</v>
      </c>
      <c r="BX47" s="42">
        <f t="shared" si="49"/>
        <v>-2</v>
      </c>
      <c r="BY47" s="39">
        <f t="shared" si="50"/>
        <v>5.8139171227521498</v>
      </c>
      <c r="BZ47" s="40">
        <v>8</v>
      </c>
      <c r="CA47" s="42">
        <f t="shared" si="51"/>
        <v>2</v>
      </c>
      <c r="CB47" s="39">
        <f t="shared" si="52"/>
        <v>6.089132134480062</v>
      </c>
      <c r="CC47" s="40">
        <v>7</v>
      </c>
      <c r="CD47" s="42">
        <f t="shared" si="53"/>
        <v>1</v>
      </c>
      <c r="CE47" s="39">
        <f t="shared" si="54"/>
        <v>0.72243940578577004</v>
      </c>
      <c r="CF47" s="40">
        <v>0</v>
      </c>
      <c r="CG47" s="42">
        <f t="shared" si="55"/>
        <v>-1</v>
      </c>
      <c r="CH47" s="39">
        <f t="shared" si="56"/>
        <v>0.48162627052384671</v>
      </c>
      <c r="CI47" s="40">
        <v>0</v>
      </c>
      <c r="CJ47" s="42">
        <f t="shared" si="57"/>
        <v>0</v>
      </c>
      <c r="CK47" s="46">
        <f t="shared" si="77"/>
        <v>38</v>
      </c>
      <c r="CL47" s="40">
        <f t="shared" si="78"/>
        <v>34</v>
      </c>
      <c r="CM47" s="41">
        <f t="shared" si="79"/>
        <v>0.89473684210526316</v>
      </c>
      <c r="CN47" s="45">
        <f t="shared" si="80"/>
        <v>-4</v>
      </c>
      <c r="CO47" s="39">
        <f t="shared" si="58"/>
        <v>5.7967161845191555</v>
      </c>
      <c r="CP47" s="40">
        <v>6</v>
      </c>
      <c r="CQ47" s="42">
        <f t="shared" si="59"/>
        <v>0</v>
      </c>
      <c r="CR47" s="39">
        <f t="shared" si="60"/>
        <v>5.9687255668491002</v>
      </c>
      <c r="CS47" s="40">
        <v>2</v>
      </c>
      <c r="CT47" s="42">
        <f t="shared" si="61"/>
        <v>-4</v>
      </c>
      <c r="CU47" s="39">
        <f t="shared" si="62"/>
        <v>5.8311180609851441</v>
      </c>
      <c r="CV47" s="40">
        <v>6</v>
      </c>
      <c r="CW47" s="42">
        <f t="shared" si="63"/>
        <v>0</v>
      </c>
      <c r="CX47" s="39">
        <f t="shared" si="64"/>
        <v>4.0594214229867083</v>
      </c>
      <c r="CY47" s="40">
        <v>2</v>
      </c>
      <c r="CZ47" s="42">
        <f t="shared" si="65"/>
        <v>-2</v>
      </c>
      <c r="DA47" s="39">
        <f t="shared" si="66"/>
        <v>5.6247068021892099</v>
      </c>
      <c r="DB47" s="40">
        <v>8</v>
      </c>
      <c r="DC47" s="42">
        <f t="shared" si="67"/>
        <v>2</v>
      </c>
      <c r="DD47" s="39">
        <f t="shared" si="68"/>
        <v>4.2830336200156367</v>
      </c>
      <c r="DE47" s="40">
        <v>6</v>
      </c>
      <c r="DF47" s="42">
        <f t="shared" si="69"/>
        <v>2</v>
      </c>
      <c r="DG47" s="39">
        <f t="shared" si="70"/>
        <v>3.5261923377638777</v>
      </c>
      <c r="DH47" s="40">
        <v>4</v>
      </c>
      <c r="DI47" s="42">
        <f t="shared" si="71"/>
        <v>0</v>
      </c>
      <c r="DJ47" s="39">
        <f t="shared" si="72"/>
        <v>1.9781078967943704</v>
      </c>
      <c r="DK47" s="40">
        <v>0</v>
      </c>
      <c r="DL47" s="42">
        <f t="shared" si="73"/>
        <v>-2</v>
      </c>
    </row>
    <row r="48" spans="1:116" ht="15.75" thickBot="1" x14ac:dyDescent="0.3">
      <c r="A48" s="11" t="s">
        <v>197</v>
      </c>
      <c r="B48" s="11" t="s">
        <v>198</v>
      </c>
      <c r="C48" s="34"/>
      <c r="D48" s="35">
        <f t="shared" si="74"/>
        <v>2.2673964034401876E-3</v>
      </c>
      <c r="E48" s="47">
        <v>29</v>
      </c>
      <c r="F48" s="37">
        <f t="shared" si="0"/>
        <v>20</v>
      </c>
      <c r="G48" s="38">
        <f t="shared" si="1"/>
        <v>0.68965517241379315</v>
      </c>
      <c r="H48" s="39">
        <f t="shared" si="75"/>
        <v>7</v>
      </c>
      <c r="I48" s="40">
        <f t="shared" si="2"/>
        <v>8</v>
      </c>
      <c r="J48" s="41">
        <f t="shared" si="3"/>
        <v>1.1428571428571428</v>
      </c>
      <c r="K48" s="42">
        <f t="shared" si="4"/>
        <v>1</v>
      </c>
      <c r="L48" s="43">
        <f t="shared" si="5"/>
        <v>0</v>
      </c>
      <c r="M48" s="44">
        <v>0</v>
      </c>
      <c r="N48" s="45">
        <f t="shared" si="6"/>
        <v>0</v>
      </c>
      <c r="O48" s="43">
        <f t="shared" si="7"/>
        <v>1</v>
      </c>
      <c r="P48" s="44">
        <v>0</v>
      </c>
      <c r="Q48" s="45">
        <f t="shared" si="8"/>
        <v>-1</v>
      </c>
      <c r="R48" s="43">
        <f t="shared" si="9"/>
        <v>2</v>
      </c>
      <c r="S48" s="44">
        <v>1</v>
      </c>
      <c r="T48" s="45">
        <f t="shared" si="10"/>
        <v>-1</v>
      </c>
      <c r="U48" s="43">
        <f t="shared" si="11"/>
        <v>2</v>
      </c>
      <c r="V48" s="44">
        <v>3</v>
      </c>
      <c r="W48" s="45">
        <f t="shared" si="12"/>
        <v>1</v>
      </c>
      <c r="X48" s="43">
        <f t="shared" si="13"/>
        <v>1.5191555903049256</v>
      </c>
      <c r="Y48" s="44">
        <v>2</v>
      </c>
      <c r="Z48" s="45">
        <f t="shared" si="14"/>
        <v>0</v>
      </c>
      <c r="AA48" s="43">
        <f t="shared" si="15"/>
        <v>1.4556684910086004</v>
      </c>
      <c r="AB48" s="44">
        <v>2</v>
      </c>
      <c r="AC48" s="45">
        <f t="shared" si="16"/>
        <v>1</v>
      </c>
      <c r="AD48" s="43">
        <f t="shared" si="17"/>
        <v>0.17232212666145424</v>
      </c>
      <c r="AE48" s="44">
        <v>0</v>
      </c>
      <c r="AF48" s="45">
        <f t="shared" si="18"/>
        <v>0</v>
      </c>
      <c r="AG48" s="43">
        <f t="shared" si="19"/>
        <v>3.6278342455043001E-2</v>
      </c>
      <c r="AH48" s="44">
        <v>0</v>
      </c>
      <c r="AI48" s="45">
        <f t="shared" si="20"/>
        <v>0</v>
      </c>
      <c r="AJ48" s="43">
        <f t="shared" si="21"/>
        <v>6.3487099296325247E-2</v>
      </c>
      <c r="AK48" s="44">
        <v>0</v>
      </c>
      <c r="AL48" s="45">
        <f t="shared" si="22"/>
        <v>0</v>
      </c>
      <c r="AM48" s="46">
        <f t="shared" si="23"/>
        <v>8</v>
      </c>
      <c r="AN48" s="40">
        <f t="shared" si="24"/>
        <v>7</v>
      </c>
      <c r="AO48" s="41">
        <f t="shared" si="25"/>
        <v>0.875</v>
      </c>
      <c r="AP48" s="42">
        <f t="shared" si="26"/>
        <v>-1</v>
      </c>
      <c r="AQ48" s="39">
        <f t="shared" si="27"/>
        <v>1.4193901485535574</v>
      </c>
      <c r="AR48" s="40">
        <v>2</v>
      </c>
      <c r="AS48" s="42">
        <f t="shared" si="28"/>
        <v>1</v>
      </c>
      <c r="AT48" s="39">
        <f t="shared" si="29"/>
        <v>1.4828772478498826</v>
      </c>
      <c r="AU48" s="40">
        <v>2</v>
      </c>
      <c r="AV48" s="42">
        <f t="shared" si="30"/>
        <v>1</v>
      </c>
      <c r="AW48" s="39">
        <f t="shared" si="31"/>
        <v>1.5055512118842846</v>
      </c>
      <c r="AX48" s="40">
        <v>1</v>
      </c>
      <c r="AY48" s="42">
        <f t="shared" si="32"/>
        <v>-1</v>
      </c>
      <c r="AZ48" s="39">
        <f t="shared" si="33"/>
        <v>1.160906958561376</v>
      </c>
      <c r="BA48" s="40">
        <v>1</v>
      </c>
      <c r="BB48" s="42">
        <f t="shared" si="34"/>
        <v>0</v>
      </c>
      <c r="BC48" s="39">
        <f t="shared" si="35"/>
        <v>1.1019546520719312</v>
      </c>
      <c r="BD48" s="40">
        <v>0</v>
      </c>
      <c r="BE48" s="42">
        <f t="shared" si="36"/>
        <v>-1</v>
      </c>
      <c r="BF48" s="39">
        <f t="shared" si="37"/>
        <v>0.7119624706802189</v>
      </c>
      <c r="BG48" s="40">
        <v>0</v>
      </c>
      <c r="BH48" s="42">
        <f t="shared" si="38"/>
        <v>-1</v>
      </c>
      <c r="BI48" s="39">
        <f t="shared" si="39"/>
        <v>8.1626270523846758E-2</v>
      </c>
      <c r="BJ48" s="40">
        <v>1</v>
      </c>
      <c r="BK48" s="42">
        <f t="shared" si="40"/>
        <v>1</v>
      </c>
      <c r="BL48" s="39">
        <f t="shared" si="41"/>
        <v>0</v>
      </c>
      <c r="BM48" s="40">
        <v>0</v>
      </c>
      <c r="BN48" s="42">
        <f t="shared" si="42"/>
        <v>0</v>
      </c>
      <c r="BO48" s="46">
        <f t="shared" si="76"/>
        <v>6</v>
      </c>
      <c r="BP48" s="40">
        <f t="shared" si="43"/>
        <v>5</v>
      </c>
      <c r="BQ48" s="41">
        <f t="shared" si="44"/>
        <v>0.83333333333333337</v>
      </c>
      <c r="BR48" s="42">
        <f t="shared" si="45"/>
        <v>-1</v>
      </c>
      <c r="BS48" s="39">
        <f t="shared" si="46"/>
        <v>0.96137607505863953</v>
      </c>
      <c r="BT48" s="40">
        <v>1</v>
      </c>
      <c r="BU48" s="42">
        <f t="shared" si="47"/>
        <v>0</v>
      </c>
      <c r="BV48" s="39">
        <f t="shared" si="48"/>
        <v>1.45113369820172</v>
      </c>
      <c r="BW48" s="40">
        <v>2</v>
      </c>
      <c r="BX48" s="42">
        <f t="shared" si="49"/>
        <v>1</v>
      </c>
      <c r="BY48" s="39">
        <f t="shared" si="50"/>
        <v>1.5327599687255669</v>
      </c>
      <c r="BZ48" s="40">
        <v>2</v>
      </c>
      <c r="CA48" s="42">
        <f t="shared" si="51"/>
        <v>0</v>
      </c>
      <c r="CB48" s="39">
        <f t="shared" si="52"/>
        <v>1.6053166536356529</v>
      </c>
      <c r="CC48" s="40">
        <v>0</v>
      </c>
      <c r="CD48" s="42">
        <f t="shared" si="53"/>
        <v>-2</v>
      </c>
      <c r="CE48" s="39">
        <f t="shared" si="54"/>
        <v>0.19046129788897576</v>
      </c>
      <c r="CF48" s="40">
        <v>0</v>
      </c>
      <c r="CG48" s="42">
        <f t="shared" si="55"/>
        <v>0</v>
      </c>
      <c r="CH48" s="39">
        <f t="shared" si="56"/>
        <v>0.12697419859265049</v>
      </c>
      <c r="CI48" s="40">
        <v>0</v>
      </c>
      <c r="CJ48" s="42">
        <f t="shared" si="57"/>
        <v>0</v>
      </c>
      <c r="CK48" s="46">
        <f t="shared" si="77"/>
        <v>10</v>
      </c>
      <c r="CL48" s="40">
        <f t="shared" si="78"/>
        <v>0</v>
      </c>
      <c r="CM48" s="41">
        <f t="shared" si="79"/>
        <v>0</v>
      </c>
      <c r="CN48" s="45">
        <f t="shared" si="80"/>
        <v>-10</v>
      </c>
      <c r="CO48" s="39">
        <f t="shared" si="58"/>
        <v>1.5282251759186865</v>
      </c>
      <c r="CP48" s="40">
        <v>0</v>
      </c>
      <c r="CQ48" s="42">
        <f t="shared" si="59"/>
        <v>-2</v>
      </c>
      <c r="CR48" s="39">
        <f t="shared" si="60"/>
        <v>1.5735731039874903</v>
      </c>
      <c r="CS48" s="40">
        <v>0</v>
      </c>
      <c r="CT48" s="42">
        <f t="shared" si="61"/>
        <v>-2</v>
      </c>
      <c r="CU48" s="39">
        <f t="shared" si="62"/>
        <v>1.5372947615324473</v>
      </c>
      <c r="CV48" s="40">
        <v>0</v>
      </c>
      <c r="CW48" s="42">
        <f t="shared" si="63"/>
        <v>-2</v>
      </c>
      <c r="CX48" s="39">
        <f t="shared" si="64"/>
        <v>1.0702111024237686</v>
      </c>
      <c r="CY48" s="40">
        <v>0</v>
      </c>
      <c r="CZ48" s="42">
        <f t="shared" si="65"/>
        <v>-1</v>
      </c>
      <c r="DA48" s="39">
        <f t="shared" si="66"/>
        <v>1.4828772478498826</v>
      </c>
      <c r="DB48" s="40">
        <v>0</v>
      </c>
      <c r="DC48" s="42">
        <f t="shared" si="67"/>
        <v>-1</v>
      </c>
      <c r="DD48" s="39">
        <f t="shared" si="68"/>
        <v>1.1291634089132134</v>
      </c>
      <c r="DE48" s="40">
        <v>0</v>
      </c>
      <c r="DF48" s="42">
        <f t="shared" si="69"/>
        <v>-1</v>
      </c>
      <c r="DG48" s="39">
        <f t="shared" si="70"/>
        <v>0.92963252541047692</v>
      </c>
      <c r="DH48" s="40">
        <v>0</v>
      </c>
      <c r="DI48" s="42">
        <f t="shared" si="71"/>
        <v>-1</v>
      </c>
      <c r="DJ48" s="39">
        <f t="shared" si="72"/>
        <v>0.52150117279124319</v>
      </c>
      <c r="DK48" s="40">
        <v>0</v>
      </c>
      <c r="DL48" s="42">
        <f t="shared" si="73"/>
        <v>-1</v>
      </c>
    </row>
    <row r="49" spans="1:116" ht="15.75" thickBot="1" x14ac:dyDescent="0.3">
      <c r="A49" s="10" t="s">
        <v>199</v>
      </c>
      <c r="B49" s="10" t="s">
        <v>200</v>
      </c>
      <c r="C49" s="34"/>
      <c r="D49" s="35">
        <f t="shared" si="74"/>
        <v>1.6419077404222048E-3</v>
      </c>
      <c r="E49" s="47">
        <v>21</v>
      </c>
      <c r="F49" s="37">
        <f t="shared" si="0"/>
        <v>8</v>
      </c>
      <c r="G49" s="38">
        <f t="shared" si="1"/>
        <v>0.38095238095238093</v>
      </c>
      <c r="H49" s="39">
        <f t="shared" si="75"/>
        <v>5</v>
      </c>
      <c r="I49" s="40">
        <f t="shared" si="2"/>
        <v>0</v>
      </c>
      <c r="J49" s="41">
        <f t="shared" si="3"/>
        <v>0</v>
      </c>
      <c r="K49" s="42">
        <f t="shared" si="4"/>
        <v>-5</v>
      </c>
      <c r="L49" s="43">
        <f t="shared" si="5"/>
        <v>0</v>
      </c>
      <c r="M49" s="44">
        <v>0</v>
      </c>
      <c r="N49" s="45">
        <f t="shared" si="6"/>
        <v>0</v>
      </c>
      <c r="O49" s="43">
        <f t="shared" si="7"/>
        <v>1</v>
      </c>
      <c r="P49" s="44">
        <v>0</v>
      </c>
      <c r="Q49" s="45">
        <f t="shared" si="8"/>
        <v>-1</v>
      </c>
      <c r="R49" s="43">
        <f t="shared" si="9"/>
        <v>1</v>
      </c>
      <c r="S49" s="44">
        <v>0</v>
      </c>
      <c r="T49" s="45">
        <f t="shared" si="10"/>
        <v>-1</v>
      </c>
      <c r="U49" s="43">
        <f t="shared" si="11"/>
        <v>1</v>
      </c>
      <c r="V49" s="44">
        <v>0</v>
      </c>
      <c r="W49" s="45">
        <f t="shared" si="12"/>
        <v>-1</v>
      </c>
      <c r="X49" s="43">
        <f t="shared" si="13"/>
        <v>1.1000781860828772</v>
      </c>
      <c r="Y49" s="44">
        <v>0</v>
      </c>
      <c r="Z49" s="45">
        <f t="shared" si="14"/>
        <v>-1</v>
      </c>
      <c r="AA49" s="43">
        <f t="shared" si="15"/>
        <v>1.0541047693510555</v>
      </c>
      <c r="AB49" s="44">
        <v>0</v>
      </c>
      <c r="AC49" s="45">
        <f t="shared" si="16"/>
        <v>-1</v>
      </c>
      <c r="AD49" s="43">
        <f t="shared" si="17"/>
        <v>0.12478498827208757</v>
      </c>
      <c r="AE49" s="44">
        <v>0</v>
      </c>
      <c r="AF49" s="45">
        <f t="shared" si="18"/>
        <v>0</v>
      </c>
      <c r="AG49" s="43">
        <f t="shared" si="19"/>
        <v>2.6270523846755277E-2</v>
      </c>
      <c r="AH49" s="44">
        <v>0</v>
      </c>
      <c r="AI49" s="45">
        <f t="shared" si="20"/>
        <v>0</v>
      </c>
      <c r="AJ49" s="43">
        <f t="shared" si="21"/>
        <v>4.5973416731821738E-2</v>
      </c>
      <c r="AK49" s="44">
        <v>0</v>
      </c>
      <c r="AL49" s="45">
        <f t="shared" si="22"/>
        <v>0</v>
      </c>
      <c r="AM49" s="46">
        <f t="shared" si="23"/>
        <v>6</v>
      </c>
      <c r="AN49" s="40">
        <f t="shared" si="24"/>
        <v>5</v>
      </c>
      <c r="AO49" s="41">
        <f t="shared" si="25"/>
        <v>0.83333333333333337</v>
      </c>
      <c r="AP49" s="42">
        <f t="shared" si="26"/>
        <v>-1</v>
      </c>
      <c r="AQ49" s="39">
        <f t="shared" si="27"/>
        <v>1.0278342455043001</v>
      </c>
      <c r="AR49" s="40">
        <v>0</v>
      </c>
      <c r="AS49" s="42">
        <f t="shared" si="28"/>
        <v>-1</v>
      </c>
      <c r="AT49" s="39">
        <f t="shared" si="29"/>
        <v>1.0738076622361219</v>
      </c>
      <c r="AU49" s="40">
        <v>1</v>
      </c>
      <c r="AV49" s="42">
        <f t="shared" si="30"/>
        <v>0</v>
      </c>
      <c r="AW49" s="39">
        <f t="shared" si="31"/>
        <v>1.090226739640344</v>
      </c>
      <c r="AX49" s="40">
        <v>0</v>
      </c>
      <c r="AY49" s="42">
        <f t="shared" si="32"/>
        <v>-1</v>
      </c>
      <c r="AZ49" s="39">
        <f t="shared" si="33"/>
        <v>0.84065676309616888</v>
      </c>
      <c r="BA49" s="40">
        <v>3</v>
      </c>
      <c r="BB49" s="42">
        <f t="shared" si="34"/>
        <v>2</v>
      </c>
      <c r="BC49" s="39">
        <f t="shared" si="35"/>
        <v>0.79796716184519156</v>
      </c>
      <c r="BD49" s="40">
        <v>0</v>
      </c>
      <c r="BE49" s="42">
        <f t="shared" si="36"/>
        <v>-1</v>
      </c>
      <c r="BF49" s="39">
        <f t="shared" si="37"/>
        <v>0.51555903049257235</v>
      </c>
      <c r="BG49" s="40">
        <v>1</v>
      </c>
      <c r="BH49" s="42">
        <f t="shared" si="38"/>
        <v>0</v>
      </c>
      <c r="BI49" s="39">
        <f t="shared" si="39"/>
        <v>5.9108678655199372E-2</v>
      </c>
      <c r="BJ49" s="40">
        <v>0</v>
      </c>
      <c r="BK49" s="42">
        <f t="shared" si="40"/>
        <v>0</v>
      </c>
      <c r="BL49" s="39">
        <f t="shared" si="41"/>
        <v>0</v>
      </c>
      <c r="BM49" s="40">
        <v>0</v>
      </c>
      <c r="BN49" s="42">
        <f t="shared" si="42"/>
        <v>0</v>
      </c>
      <c r="BO49" s="46">
        <f t="shared" si="76"/>
        <v>5</v>
      </c>
      <c r="BP49" s="40">
        <f t="shared" si="43"/>
        <v>3</v>
      </c>
      <c r="BQ49" s="41">
        <f t="shared" si="44"/>
        <v>0.6</v>
      </c>
      <c r="BR49" s="42">
        <f t="shared" si="45"/>
        <v>-2</v>
      </c>
      <c r="BS49" s="39">
        <f t="shared" si="46"/>
        <v>0.69616888193901483</v>
      </c>
      <c r="BT49" s="40">
        <v>0</v>
      </c>
      <c r="BU49" s="42">
        <f t="shared" si="47"/>
        <v>-1</v>
      </c>
      <c r="BV49" s="39">
        <f t="shared" si="48"/>
        <v>1.0508209538702111</v>
      </c>
      <c r="BW49" s="40">
        <v>3</v>
      </c>
      <c r="BX49" s="42">
        <f t="shared" si="49"/>
        <v>2</v>
      </c>
      <c r="BY49" s="39">
        <f t="shared" si="50"/>
        <v>1.1099296325254104</v>
      </c>
      <c r="BZ49" s="40">
        <v>0</v>
      </c>
      <c r="CA49" s="42">
        <f t="shared" si="51"/>
        <v>-1</v>
      </c>
      <c r="CB49" s="39">
        <f t="shared" si="52"/>
        <v>1.1624706802189211</v>
      </c>
      <c r="CC49" s="40">
        <v>0</v>
      </c>
      <c r="CD49" s="42">
        <f t="shared" si="53"/>
        <v>-1</v>
      </c>
      <c r="CE49" s="39">
        <f t="shared" si="54"/>
        <v>0.13792025019546519</v>
      </c>
      <c r="CF49" s="40">
        <v>0</v>
      </c>
      <c r="CG49" s="42">
        <f t="shared" si="55"/>
        <v>0</v>
      </c>
      <c r="CH49" s="39">
        <f t="shared" si="56"/>
        <v>9.1946833463643476E-2</v>
      </c>
      <c r="CI49" s="40">
        <v>0</v>
      </c>
      <c r="CJ49" s="42">
        <f t="shared" si="57"/>
        <v>0</v>
      </c>
      <c r="CK49" s="46">
        <f t="shared" si="77"/>
        <v>8</v>
      </c>
      <c r="CL49" s="40">
        <f t="shared" si="78"/>
        <v>0</v>
      </c>
      <c r="CM49" s="41">
        <f t="shared" si="79"/>
        <v>0</v>
      </c>
      <c r="CN49" s="45">
        <f t="shared" si="80"/>
        <v>-8</v>
      </c>
      <c r="CO49" s="39">
        <f t="shared" si="58"/>
        <v>1.1066458170445661</v>
      </c>
      <c r="CP49" s="40">
        <v>0</v>
      </c>
      <c r="CQ49" s="42">
        <f t="shared" si="59"/>
        <v>-1</v>
      </c>
      <c r="CR49" s="39">
        <f t="shared" si="60"/>
        <v>1.1394839718530101</v>
      </c>
      <c r="CS49" s="40">
        <v>0</v>
      </c>
      <c r="CT49" s="42">
        <f t="shared" si="61"/>
        <v>-1</v>
      </c>
      <c r="CU49" s="39">
        <f t="shared" si="62"/>
        <v>1.113213448006255</v>
      </c>
      <c r="CV49" s="40">
        <v>0</v>
      </c>
      <c r="CW49" s="42">
        <f t="shared" si="63"/>
        <v>-1</v>
      </c>
      <c r="CX49" s="39">
        <f t="shared" si="64"/>
        <v>0.77498045347928068</v>
      </c>
      <c r="CY49" s="40">
        <v>0</v>
      </c>
      <c r="CZ49" s="42">
        <f t="shared" si="65"/>
        <v>-1</v>
      </c>
      <c r="DA49" s="39">
        <f t="shared" si="66"/>
        <v>1.0738076622361219</v>
      </c>
      <c r="DB49" s="40">
        <v>0</v>
      </c>
      <c r="DC49" s="42">
        <f t="shared" si="67"/>
        <v>-1</v>
      </c>
      <c r="DD49" s="39">
        <f t="shared" si="68"/>
        <v>0.817670054730258</v>
      </c>
      <c r="DE49" s="40">
        <v>0</v>
      </c>
      <c r="DF49" s="42">
        <f t="shared" si="69"/>
        <v>-1</v>
      </c>
      <c r="DG49" s="39">
        <f t="shared" si="70"/>
        <v>0.67318217357310395</v>
      </c>
      <c r="DH49" s="40">
        <v>0</v>
      </c>
      <c r="DI49" s="42">
        <f t="shared" si="71"/>
        <v>-1</v>
      </c>
      <c r="DJ49" s="39">
        <f t="shared" si="72"/>
        <v>0.37763878029710712</v>
      </c>
      <c r="DK49" s="40">
        <v>0</v>
      </c>
      <c r="DL49" s="42">
        <f t="shared" si="73"/>
        <v>0</v>
      </c>
    </row>
    <row r="50" spans="1:116" ht="15.75" thickBot="1" x14ac:dyDescent="0.3">
      <c r="A50" s="11" t="s">
        <v>201</v>
      </c>
      <c r="B50" s="11" t="s">
        <v>202</v>
      </c>
      <c r="C50" s="34"/>
      <c r="D50" s="35">
        <f t="shared" si="74"/>
        <v>2.8225175918686472E-2</v>
      </c>
      <c r="E50" s="47">
        <v>361</v>
      </c>
      <c r="F50" s="37">
        <f t="shared" si="0"/>
        <v>273</v>
      </c>
      <c r="G50" s="38">
        <f t="shared" si="1"/>
        <v>0.75623268698060941</v>
      </c>
      <c r="H50" s="39">
        <f t="shared" si="75"/>
        <v>81</v>
      </c>
      <c r="I50" s="40">
        <f t="shared" si="2"/>
        <v>71</v>
      </c>
      <c r="J50" s="41">
        <f t="shared" si="3"/>
        <v>0.87654320987654322</v>
      </c>
      <c r="K50" s="42">
        <f t="shared" si="4"/>
        <v>-10</v>
      </c>
      <c r="L50" s="43">
        <f t="shared" si="5"/>
        <v>0</v>
      </c>
      <c r="M50" s="44">
        <v>0</v>
      </c>
      <c r="N50" s="45">
        <f t="shared" si="6"/>
        <v>0</v>
      </c>
      <c r="O50" s="43">
        <f t="shared" si="7"/>
        <v>11</v>
      </c>
      <c r="P50" s="44">
        <v>8</v>
      </c>
      <c r="Q50" s="45">
        <f t="shared" si="8"/>
        <v>-3</v>
      </c>
      <c r="R50" s="43">
        <f t="shared" si="9"/>
        <v>16</v>
      </c>
      <c r="S50" s="44">
        <v>13</v>
      </c>
      <c r="T50" s="45">
        <f t="shared" si="10"/>
        <v>-3</v>
      </c>
      <c r="U50" s="43">
        <f t="shared" si="11"/>
        <v>15</v>
      </c>
      <c r="V50" s="44">
        <v>17</v>
      </c>
      <c r="W50" s="45">
        <f t="shared" si="12"/>
        <v>2</v>
      </c>
      <c r="X50" s="43">
        <f t="shared" si="13"/>
        <v>18.910867865519936</v>
      </c>
      <c r="Y50" s="44">
        <v>13</v>
      </c>
      <c r="Z50" s="45">
        <f t="shared" si="14"/>
        <v>-6</v>
      </c>
      <c r="AA50" s="43">
        <f t="shared" si="15"/>
        <v>18.120562939796717</v>
      </c>
      <c r="AB50" s="44">
        <v>15</v>
      </c>
      <c r="AC50" s="45">
        <f t="shared" si="16"/>
        <v>-3</v>
      </c>
      <c r="AD50" s="43">
        <f t="shared" si="17"/>
        <v>2.1451133698201721</v>
      </c>
      <c r="AE50" s="44">
        <v>3</v>
      </c>
      <c r="AF50" s="45">
        <f t="shared" si="18"/>
        <v>1</v>
      </c>
      <c r="AG50" s="43">
        <f t="shared" si="19"/>
        <v>0.45160281469898356</v>
      </c>
      <c r="AH50" s="44">
        <v>2</v>
      </c>
      <c r="AI50" s="45">
        <f t="shared" si="20"/>
        <v>2</v>
      </c>
      <c r="AJ50" s="43">
        <f t="shared" si="21"/>
        <v>0.7903049257232212</v>
      </c>
      <c r="AK50" s="44">
        <v>0</v>
      </c>
      <c r="AL50" s="45">
        <f t="shared" si="22"/>
        <v>-1</v>
      </c>
      <c r="AM50" s="46">
        <f t="shared" si="23"/>
        <v>93</v>
      </c>
      <c r="AN50" s="40">
        <f t="shared" si="24"/>
        <v>64</v>
      </c>
      <c r="AO50" s="41">
        <f t="shared" si="25"/>
        <v>0.68817204301075274</v>
      </c>
      <c r="AP50" s="42">
        <f t="shared" si="26"/>
        <v>-29</v>
      </c>
      <c r="AQ50" s="39">
        <f t="shared" si="27"/>
        <v>17.668960125097733</v>
      </c>
      <c r="AR50" s="40">
        <v>16</v>
      </c>
      <c r="AS50" s="42">
        <f t="shared" si="28"/>
        <v>-2</v>
      </c>
      <c r="AT50" s="39">
        <f t="shared" si="29"/>
        <v>18.459265050820953</v>
      </c>
      <c r="AU50" s="40">
        <v>11</v>
      </c>
      <c r="AV50" s="42">
        <f t="shared" si="30"/>
        <v>-7</v>
      </c>
      <c r="AW50" s="39">
        <f t="shared" si="31"/>
        <v>18.741516810007816</v>
      </c>
      <c r="AX50" s="40">
        <v>16</v>
      </c>
      <c r="AY50" s="42">
        <f t="shared" si="32"/>
        <v>-3</v>
      </c>
      <c r="AZ50" s="39">
        <f t="shared" si="33"/>
        <v>14.451290070367474</v>
      </c>
      <c r="BA50" s="40">
        <v>9</v>
      </c>
      <c r="BB50" s="42">
        <f t="shared" si="34"/>
        <v>-5</v>
      </c>
      <c r="BC50" s="39">
        <f t="shared" si="35"/>
        <v>13.717435496481626</v>
      </c>
      <c r="BD50" s="40">
        <v>7</v>
      </c>
      <c r="BE50" s="42">
        <f t="shared" si="36"/>
        <v>-7</v>
      </c>
      <c r="BF50" s="39">
        <f t="shared" si="37"/>
        <v>8.8627052384675515</v>
      </c>
      <c r="BG50" s="40">
        <v>5</v>
      </c>
      <c r="BH50" s="42">
        <f t="shared" si="38"/>
        <v>-4</v>
      </c>
      <c r="BI50" s="39">
        <f t="shared" si="39"/>
        <v>1.0161063330727129</v>
      </c>
      <c r="BJ50" s="40">
        <v>0</v>
      </c>
      <c r="BK50" s="42">
        <f t="shared" si="40"/>
        <v>-1</v>
      </c>
      <c r="BL50" s="39">
        <f t="shared" si="41"/>
        <v>0</v>
      </c>
      <c r="BM50" s="40">
        <v>0</v>
      </c>
      <c r="BN50" s="42">
        <f t="shared" si="42"/>
        <v>0</v>
      </c>
      <c r="BO50" s="46">
        <f t="shared" si="76"/>
        <v>74</v>
      </c>
      <c r="BP50" s="40">
        <f t="shared" si="43"/>
        <v>82</v>
      </c>
      <c r="BQ50" s="41">
        <f t="shared" si="44"/>
        <v>1.1081081081081081</v>
      </c>
      <c r="BR50" s="42">
        <f t="shared" si="45"/>
        <v>8</v>
      </c>
      <c r="BS50" s="39">
        <f t="shared" si="46"/>
        <v>11.967474589523064</v>
      </c>
      <c r="BT50" s="40">
        <v>20</v>
      </c>
      <c r="BU50" s="42">
        <f t="shared" si="47"/>
        <v>8</v>
      </c>
      <c r="BV50" s="39">
        <f t="shared" si="48"/>
        <v>18.064112587959343</v>
      </c>
      <c r="BW50" s="40">
        <v>19</v>
      </c>
      <c r="BX50" s="42">
        <f t="shared" si="49"/>
        <v>1</v>
      </c>
      <c r="BY50" s="39">
        <f t="shared" si="50"/>
        <v>19.080218921032056</v>
      </c>
      <c r="BZ50" s="40">
        <v>22</v>
      </c>
      <c r="CA50" s="42">
        <f t="shared" si="51"/>
        <v>3</v>
      </c>
      <c r="CB50" s="39">
        <f t="shared" si="52"/>
        <v>19.983424550430023</v>
      </c>
      <c r="CC50" s="40">
        <v>15</v>
      </c>
      <c r="CD50" s="42">
        <f t="shared" si="53"/>
        <v>-5</v>
      </c>
      <c r="CE50" s="39">
        <f t="shared" si="54"/>
        <v>2.3709147771696637</v>
      </c>
      <c r="CF50" s="40">
        <v>3</v>
      </c>
      <c r="CG50" s="42">
        <f t="shared" si="55"/>
        <v>1</v>
      </c>
      <c r="CH50" s="39">
        <f t="shared" si="56"/>
        <v>1.5806098514464424</v>
      </c>
      <c r="CI50" s="40">
        <v>3</v>
      </c>
      <c r="CJ50" s="42">
        <f t="shared" si="57"/>
        <v>1</v>
      </c>
      <c r="CK50" s="46">
        <f t="shared" si="77"/>
        <v>122</v>
      </c>
      <c r="CL50" s="40">
        <f t="shared" si="78"/>
        <v>56</v>
      </c>
      <c r="CM50" s="41">
        <f t="shared" si="79"/>
        <v>0.45901639344262296</v>
      </c>
      <c r="CN50" s="45">
        <f t="shared" si="80"/>
        <v>-66</v>
      </c>
      <c r="CO50" s="39">
        <f t="shared" si="58"/>
        <v>19.023768569194683</v>
      </c>
      <c r="CP50" s="40">
        <v>11</v>
      </c>
      <c r="CQ50" s="42">
        <f t="shared" si="59"/>
        <v>-8</v>
      </c>
      <c r="CR50" s="39">
        <f t="shared" si="60"/>
        <v>19.588272087568413</v>
      </c>
      <c r="CS50" s="40">
        <v>7</v>
      </c>
      <c r="CT50" s="42">
        <f t="shared" si="61"/>
        <v>-13</v>
      </c>
      <c r="CU50" s="39">
        <f t="shared" si="62"/>
        <v>19.13666927286943</v>
      </c>
      <c r="CV50" s="40">
        <v>5</v>
      </c>
      <c r="CW50" s="42">
        <f t="shared" si="63"/>
        <v>-14</v>
      </c>
      <c r="CX50" s="39">
        <f t="shared" si="64"/>
        <v>13.322283033620016</v>
      </c>
      <c r="CY50" s="40">
        <v>4</v>
      </c>
      <c r="CZ50" s="42">
        <f t="shared" si="65"/>
        <v>-9</v>
      </c>
      <c r="DA50" s="39">
        <f t="shared" si="66"/>
        <v>18.459265050820953</v>
      </c>
      <c r="DB50" s="40">
        <v>14</v>
      </c>
      <c r="DC50" s="42">
        <f t="shared" si="67"/>
        <v>-4</v>
      </c>
      <c r="DD50" s="39">
        <f t="shared" si="68"/>
        <v>14.056137607505864</v>
      </c>
      <c r="DE50" s="40">
        <v>8</v>
      </c>
      <c r="DF50" s="42">
        <f t="shared" si="69"/>
        <v>-6</v>
      </c>
      <c r="DG50" s="39">
        <f t="shared" si="70"/>
        <v>11.572322126661454</v>
      </c>
      <c r="DH50" s="40">
        <v>7</v>
      </c>
      <c r="DI50" s="42">
        <f t="shared" si="71"/>
        <v>-5</v>
      </c>
      <c r="DJ50" s="39">
        <f t="shared" si="72"/>
        <v>6.4917904612978887</v>
      </c>
      <c r="DK50" s="40">
        <v>4</v>
      </c>
      <c r="DL50" s="42">
        <f t="shared" si="73"/>
        <v>-2</v>
      </c>
    </row>
    <row r="51" spans="1:116" ht="15.75" thickBot="1" x14ac:dyDescent="0.3">
      <c r="A51" s="10" t="s">
        <v>203</v>
      </c>
      <c r="B51" s="10" t="s">
        <v>204</v>
      </c>
      <c r="C51" s="34"/>
      <c r="D51" s="35">
        <f t="shared" si="74"/>
        <v>6.645817044566067E-3</v>
      </c>
      <c r="E51" s="47">
        <v>85</v>
      </c>
      <c r="F51" s="37">
        <f t="shared" si="0"/>
        <v>75</v>
      </c>
      <c r="G51" s="38">
        <f t="shared" si="1"/>
        <v>0.88235294117647056</v>
      </c>
      <c r="H51" s="39">
        <f t="shared" si="75"/>
        <v>19</v>
      </c>
      <c r="I51" s="40">
        <f t="shared" si="2"/>
        <v>26</v>
      </c>
      <c r="J51" s="41">
        <f t="shared" si="3"/>
        <v>1.368421052631579</v>
      </c>
      <c r="K51" s="42">
        <f t="shared" si="4"/>
        <v>7</v>
      </c>
      <c r="L51" s="43">
        <f t="shared" si="5"/>
        <v>0</v>
      </c>
      <c r="M51" s="44">
        <v>0</v>
      </c>
      <c r="N51" s="45">
        <f t="shared" si="6"/>
        <v>0</v>
      </c>
      <c r="O51" s="43">
        <f t="shared" si="7"/>
        <v>3</v>
      </c>
      <c r="P51" s="44">
        <v>8</v>
      </c>
      <c r="Q51" s="45">
        <f t="shared" si="8"/>
        <v>5</v>
      </c>
      <c r="R51" s="43">
        <f t="shared" si="9"/>
        <v>4</v>
      </c>
      <c r="S51" s="44">
        <v>5</v>
      </c>
      <c r="T51" s="45">
        <f t="shared" si="10"/>
        <v>1</v>
      </c>
      <c r="U51" s="43">
        <f t="shared" si="11"/>
        <v>4</v>
      </c>
      <c r="V51" s="44">
        <v>3</v>
      </c>
      <c r="W51" s="45">
        <f t="shared" si="12"/>
        <v>-1</v>
      </c>
      <c r="X51" s="43">
        <f t="shared" si="13"/>
        <v>4.4526974198592653</v>
      </c>
      <c r="Y51" s="44">
        <v>5</v>
      </c>
      <c r="Z51" s="45">
        <f t="shared" si="14"/>
        <v>1</v>
      </c>
      <c r="AA51" s="43">
        <f t="shared" si="15"/>
        <v>4.266614542611415</v>
      </c>
      <c r="AB51" s="44">
        <v>5</v>
      </c>
      <c r="AC51" s="45">
        <f t="shared" si="16"/>
        <v>1</v>
      </c>
      <c r="AD51" s="43">
        <f t="shared" si="17"/>
        <v>0.50508209538702109</v>
      </c>
      <c r="AE51" s="44">
        <v>0</v>
      </c>
      <c r="AF51" s="45">
        <f t="shared" si="18"/>
        <v>-1</v>
      </c>
      <c r="AG51" s="43">
        <f t="shared" si="19"/>
        <v>0.10633307271305707</v>
      </c>
      <c r="AH51" s="44">
        <v>0</v>
      </c>
      <c r="AI51" s="45">
        <f t="shared" si="20"/>
        <v>0</v>
      </c>
      <c r="AJ51" s="43">
        <f t="shared" si="21"/>
        <v>0.18608287724784989</v>
      </c>
      <c r="AK51" s="44">
        <v>0</v>
      </c>
      <c r="AL51" s="45">
        <f t="shared" si="22"/>
        <v>0</v>
      </c>
      <c r="AM51" s="46">
        <f t="shared" si="23"/>
        <v>22</v>
      </c>
      <c r="AN51" s="40">
        <f t="shared" si="24"/>
        <v>23</v>
      </c>
      <c r="AO51" s="41">
        <f t="shared" si="25"/>
        <v>1.0454545454545454</v>
      </c>
      <c r="AP51" s="42">
        <f t="shared" si="26"/>
        <v>1</v>
      </c>
      <c r="AQ51" s="39">
        <f t="shared" si="27"/>
        <v>4.1602814698983579</v>
      </c>
      <c r="AR51" s="40">
        <v>5</v>
      </c>
      <c r="AS51" s="42">
        <f t="shared" si="28"/>
        <v>1</v>
      </c>
      <c r="AT51" s="39">
        <f t="shared" si="29"/>
        <v>4.3463643471462081</v>
      </c>
      <c r="AU51" s="40">
        <v>3</v>
      </c>
      <c r="AV51" s="42">
        <f t="shared" si="30"/>
        <v>-1</v>
      </c>
      <c r="AW51" s="39">
        <f t="shared" si="31"/>
        <v>4.4128225175918683</v>
      </c>
      <c r="AX51" s="40">
        <v>2</v>
      </c>
      <c r="AY51" s="42">
        <f t="shared" si="32"/>
        <v>-2</v>
      </c>
      <c r="AZ51" s="39">
        <f t="shared" si="33"/>
        <v>3.4026583268178263</v>
      </c>
      <c r="BA51" s="40">
        <v>7</v>
      </c>
      <c r="BB51" s="42">
        <f t="shared" si="34"/>
        <v>4</v>
      </c>
      <c r="BC51" s="39">
        <f t="shared" si="35"/>
        <v>3.2298670836591086</v>
      </c>
      <c r="BD51" s="40">
        <v>4</v>
      </c>
      <c r="BE51" s="42">
        <f t="shared" si="36"/>
        <v>1</v>
      </c>
      <c r="BF51" s="39">
        <f t="shared" si="37"/>
        <v>2.086786551993745</v>
      </c>
      <c r="BG51" s="40">
        <v>2</v>
      </c>
      <c r="BH51" s="42">
        <f t="shared" si="38"/>
        <v>0</v>
      </c>
      <c r="BI51" s="39">
        <f t="shared" si="39"/>
        <v>0.2392494136043784</v>
      </c>
      <c r="BJ51" s="40">
        <v>0</v>
      </c>
      <c r="BK51" s="42">
        <f t="shared" si="40"/>
        <v>0</v>
      </c>
      <c r="BL51" s="39">
        <f t="shared" si="41"/>
        <v>0</v>
      </c>
      <c r="BM51" s="40">
        <v>0</v>
      </c>
      <c r="BN51" s="42">
        <f t="shared" si="42"/>
        <v>0</v>
      </c>
      <c r="BO51" s="46">
        <f t="shared" si="76"/>
        <v>18</v>
      </c>
      <c r="BP51" s="40">
        <f t="shared" si="43"/>
        <v>14</v>
      </c>
      <c r="BQ51" s="41">
        <f t="shared" si="44"/>
        <v>0.77777777777777779</v>
      </c>
      <c r="BR51" s="42">
        <f t="shared" si="45"/>
        <v>-4</v>
      </c>
      <c r="BS51" s="39">
        <f t="shared" si="46"/>
        <v>2.8178264268960125</v>
      </c>
      <c r="BT51" s="40">
        <v>4</v>
      </c>
      <c r="BU51" s="42">
        <f t="shared" si="47"/>
        <v>1</v>
      </c>
      <c r="BV51" s="39">
        <f t="shared" si="48"/>
        <v>4.253322908522283</v>
      </c>
      <c r="BW51" s="40">
        <v>1</v>
      </c>
      <c r="BX51" s="42">
        <f t="shared" si="49"/>
        <v>-3</v>
      </c>
      <c r="BY51" s="39">
        <f t="shared" si="50"/>
        <v>4.4925723221266614</v>
      </c>
      <c r="BZ51" s="40">
        <v>5</v>
      </c>
      <c r="CA51" s="42">
        <f t="shared" si="51"/>
        <v>1</v>
      </c>
      <c r="CB51" s="39">
        <f t="shared" si="52"/>
        <v>4.7052384675527756</v>
      </c>
      <c r="CC51" s="40">
        <v>4</v>
      </c>
      <c r="CD51" s="42">
        <f t="shared" si="53"/>
        <v>-1</v>
      </c>
      <c r="CE51" s="39">
        <f t="shared" si="54"/>
        <v>0.55824863174354966</v>
      </c>
      <c r="CF51" s="40">
        <v>0</v>
      </c>
      <c r="CG51" s="42">
        <f t="shared" si="55"/>
        <v>-1</v>
      </c>
      <c r="CH51" s="39">
        <f t="shared" si="56"/>
        <v>0.37216575449569977</v>
      </c>
      <c r="CI51" s="40">
        <v>0</v>
      </c>
      <c r="CJ51" s="42">
        <f t="shared" si="57"/>
        <v>0</v>
      </c>
      <c r="CK51" s="46">
        <f t="shared" si="77"/>
        <v>29</v>
      </c>
      <c r="CL51" s="40">
        <f t="shared" si="78"/>
        <v>12</v>
      </c>
      <c r="CM51" s="41">
        <f t="shared" si="79"/>
        <v>0.41379310344827586</v>
      </c>
      <c r="CN51" s="45">
        <f t="shared" si="80"/>
        <v>-17</v>
      </c>
      <c r="CO51" s="39">
        <f t="shared" si="58"/>
        <v>4.4792806880375293</v>
      </c>
      <c r="CP51" s="40">
        <v>4</v>
      </c>
      <c r="CQ51" s="42">
        <f t="shared" si="59"/>
        <v>0</v>
      </c>
      <c r="CR51" s="39">
        <f t="shared" si="60"/>
        <v>4.6121970289288505</v>
      </c>
      <c r="CS51" s="40">
        <v>2</v>
      </c>
      <c r="CT51" s="42">
        <f t="shared" si="61"/>
        <v>-3</v>
      </c>
      <c r="CU51" s="39">
        <f t="shared" si="62"/>
        <v>4.5058639562157934</v>
      </c>
      <c r="CV51" s="40">
        <v>4</v>
      </c>
      <c r="CW51" s="42">
        <f t="shared" si="63"/>
        <v>-1</v>
      </c>
      <c r="CX51" s="39">
        <f t="shared" si="64"/>
        <v>3.1368256450351835</v>
      </c>
      <c r="CY51" s="40">
        <v>0</v>
      </c>
      <c r="CZ51" s="42">
        <f t="shared" si="65"/>
        <v>-3</v>
      </c>
      <c r="DA51" s="39">
        <f t="shared" si="66"/>
        <v>4.3463643471462081</v>
      </c>
      <c r="DB51" s="40">
        <v>0</v>
      </c>
      <c r="DC51" s="42">
        <f t="shared" si="67"/>
        <v>-4</v>
      </c>
      <c r="DD51" s="39">
        <f t="shared" si="68"/>
        <v>3.3096168881939012</v>
      </c>
      <c r="DE51" s="40">
        <v>2</v>
      </c>
      <c r="DF51" s="42">
        <f t="shared" si="69"/>
        <v>-1</v>
      </c>
      <c r="DG51" s="39">
        <f t="shared" si="70"/>
        <v>2.7247849882720874</v>
      </c>
      <c r="DH51" s="40">
        <v>0</v>
      </c>
      <c r="DI51" s="42">
        <f t="shared" si="71"/>
        <v>-3</v>
      </c>
      <c r="DJ51" s="39">
        <f t="shared" si="72"/>
        <v>1.5285379202501954</v>
      </c>
      <c r="DK51" s="40">
        <v>0</v>
      </c>
      <c r="DL51" s="42">
        <f t="shared" si="73"/>
        <v>-2</v>
      </c>
    </row>
    <row r="52" spans="1:116" ht="15.75" thickBot="1" x14ac:dyDescent="0.3">
      <c r="A52" s="11" t="s">
        <v>205</v>
      </c>
      <c r="B52" s="11" t="s">
        <v>206</v>
      </c>
      <c r="C52" s="34"/>
      <c r="D52" s="35">
        <f t="shared" si="74"/>
        <v>2.0328381548084442E-3</v>
      </c>
      <c r="E52" s="47">
        <v>26</v>
      </c>
      <c r="F52" s="37">
        <f t="shared" si="0"/>
        <v>15</v>
      </c>
      <c r="G52" s="38">
        <f t="shared" si="1"/>
        <v>0.57692307692307687</v>
      </c>
      <c r="H52" s="39">
        <f t="shared" si="75"/>
        <v>6</v>
      </c>
      <c r="I52" s="40">
        <f t="shared" si="2"/>
        <v>2</v>
      </c>
      <c r="J52" s="41">
        <f t="shared" si="3"/>
        <v>0.33333333333333331</v>
      </c>
      <c r="K52" s="42">
        <f t="shared" si="4"/>
        <v>-4</v>
      </c>
      <c r="L52" s="43">
        <f t="shared" si="5"/>
        <v>0</v>
      </c>
      <c r="M52" s="44">
        <v>0</v>
      </c>
      <c r="N52" s="45">
        <f t="shared" si="6"/>
        <v>0</v>
      </c>
      <c r="O52" s="43">
        <f t="shared" si="7"/>
        <v>1</v>
      </c>
      <c r="P52" s="44">
        <v>0</v>
      </c>
      <c r="Q52" s="45">
        <f t="shared" si="8"/>
        <v>-1</v>
      </c>
      <c r="R52" s="43">
        <f t="shared" si="9"/>
        <v>2</v>
      </c>
      <c r="S52" s="44">
        <v>0</v>
      </c>
      <c r="T52" s="45">
        <f t="shared" si="10"/>
        <v>-2</v>
      </c>
      <c r="U52" s="43">
        <f t="shared" si="11"/>
        <v>2</v>
      </c>
      <c r="V52" s="44">
        <v>1</v>
      </c>
      <c r="W52" s="45">
        <f t="shared" si="12"/>
        <v>-1</v>
      </c>
      <c r="X52" s="43">
        <f t="shared" si="13"/>
        <v>1.3620015637216576</v>
      </c>
      <c r="Y52" s="44">
        <v>1</v>
      </c>
      <c r="Z52" s="45">
        <f t="shared" si="14"/>
        <v>0</v>
      </c>
      <c r="AA52" s="43">
        <f t="shared" si="15"/>
        <v>1.3050820953870212</v>
      </c>
      <c r="AB52" s="44">
        <v>0</v>
      </c>
      <c r="AC52" s="45">
        <f t="shared" si="16"/>
        <v>-1</v>
      </c>
      <c r="AD52" s="43">
        <f t="shared" si="17"/>
        <v>0.15449569976544175</v>
      </c>
      <c r="AE52" s="44">
        <v>0</v>
      </c>
      <c r="AF52" s="45">
        <f t="shared" si="18"/>
        <v>0</v>
      </c>
      <c r="AG52" s="43">
        <f t="shared" si="19"/>
        <v>3.2525410476935107E-2</v>
      </c>
      <c r="AH52" s="44">
        <v>0</v>
      </c>
      <c r="AI52" s="45">
        <f t="shared" si="20"/>
        <v>0</v>
      </c>
      <c r="AJ52" s="43">
        <f t="shared" si="21"/>
        <v>5.6919468334636437E-2</v>
      </c>
      <c r="AK52" s="44">
        <v>0</v>
      </c>
      <c r="AL52" s="45">
        <f t="shared" si="22"/>
        <v>0</v>
      </c>
      <c r="AM52" s="46">
        <f t="shared" si="23"/>
        <v>7</v>
      </c>
      <c r="AN52" s="40">
        <f t="shared" si="24"/>
        <v>8</v>
      </c>
      <c r="AO52" s="41">
        <f t="shared" si="25"/>
        <v>1.1428571428571428</v>
      </c>
      <c r="AP52" s="42">
        <f t="shared" si="26"/>
        <v>1</v>
      </c>
      <c r="AQ52" s="39">
        <f t="shared" si="27"/>
        <v>1.272556684910086</v>
      </c>
      <c r="AR52" s="40">
        <v>0</v>
      </c>
      <c r="AS52" s="42">
        <f t="shared" si="28"/>
        <v>-1</v>
      </c>
      <c r="AT52" s="39">
        <f t="shared" si="29"/>
        <v>1.3294761532447226</v>
      </c>
      <c r="AU52" s="40">
        <v>1</v>
      </c>
      <c r="AV52" s="42">
        <f t="shared" si="30"/>
        <v>0</v>
      </c>
      <c r="AW52" s="39">
        <f t="shared" si="31"/>
        <v>1.3498045347928069</v>
      </c>
      <c r="AX52" s="40">
        <v>6</v>
      </c>
      <c r="AY52" s="42">
        <f t="shared" si="32"/>
        <v>5</v>
      </c>
      <c r="AZ52" s="39">
        <f t="shared" si="33"/>
        <v>1.0408131352619234</v>
      </c>
      <c r="BA52" s="40">
        <v>0</v>
      </c>
      <c r="BB52" s="42">
        <f t="shared" si="34"/>
        <v>-1</v>
      </c>
      <c r="BC52" s="39">
        <f t="shared" si="35"/>
        <v>0.98795934323690393</v>
      </c>
      <c r="BD52" s="40">
        <v>0</v>
      </c>
      <c r="BE52" s="42">
        <f t="shared" si="36"/>
        <v>-1</v>
      </c>
      <c r="BF52" s="39">
        <f t="shared" si="37"/>
        <v>0.63831118060985148</v>
      </c>
      <c r="BG52" s="40">
        <v>1</v>
      </c>
      <c r="BH52" s="42">
        <f t="shared" si="38"/>
        <v>0</v>
      </c>
      <c r="BI52" s="39">
        <f t="shared" si="39"/>
        <v>7.3182173573103998E-2</v>
      </c>
      <c r="BJ52" s="40">
        <v>0</v>
      </c>
      <c r="BK52" s="42">
        <f t="shared" si="40"/>
        <v>0</v>
      </c>
      <c r="BL52" s="39">
        <f t="shared" si="41"/>
        <v>0</v>
      </c>
      <c r="BM52" s="40">
        <v>0</v>
      </c>
      <c r="BN52" s="42">
        <f t="shared" si="42"/>
        <v>0</v>
      </c>
      <c r="BO52" s="46">
        <f t="shared" si="76"/>
        <v>6</v>
      </c>
      <c r="BP52" s="40">
        <f t="shared" si="43"/>
        <v>5</v>
      </c>
      <c r="BQ52" s="41">
        <f t="shared" si="44"/>
        <v>0.83333333333333337</v>
      </c>
      <c r="BR52" s="42">
        <f t="shared" si="45"/>
        <v>-1</v>
      </c>
      <c r="BS52" s="39">
        <f t="shared" si="46"/>
        <v>0.86192337763878035</v>
      </c>
      <c r="BT52" s="40">
        <v>2</v>
      </c>
      <c r="BU52" s="42">
        <f t="shared" si="47"/>
        <v>1</v>
      </c>
      <c r="BV52" s="39">
        <f t="shared" si="48"/>
        <v>1.3010164190774043</v>
      </c>
      <c r="BW52" s="40">
        <v>0</v>
      </c>
      <c r="BX52" s="42">
        <f t="shared" si="49"/>
        <v>-1</v>
      </c>
      <c r="BY52" s="39">
        <f t="shared" si="50"/>
        <v>1.3741985926505083</v>
      </c>
      <c r="BZ52" s="40">
        <v>3</v>
      </c>
      <c r="CA52" s="42">
        <f t="shared" si="51"/>
        <v>2</v>
      </c>
      <c r="CB52" s="39">
        <f t="shared" si="52"/>
        <v>1.4392494136043785</v>
      </c>
      <c r="CC52" s="40">
        <v>0</v>
      </c>
      <c r="CD52" s="42">
        <f t="shared" si="53"/>
        <v>-1</v>
      </c>
      <c r="CE52" s="39">
        <f t="shared" si="54"/>
        <v>0.17075840500390932</v>
      </c>
      <c r="CF52" s="40">
        <v>0</v>
      </c>
      <c r="CG52" s="42">
        <f t="shared" si="55"/>
        <v>0</v>
      </c>
      <c r="CH52" s="39">
        <f t="shared" si="56"/>
        <v>0.11383893666927287</v>
      </c>
      <c r="CI52" s="40">
        <v>0</v>
      </c>
      <c r="CJ52" s="42">
        <f t="shared" si="57"/>
        <v>0</v>
      </c>
      <c r="CK52" s="46">
        <f t="shared" si="77"/>
        <v>9</v>
      </c>
      <c r="CL52" s="40">
        <f t="shared" si="78"/>
        <v>0</v>
      </c>
      <c r="CM52" s="41">
        <f t="shared" si="79"/>
        <v>0</v>
      </c>
      <c r="CN52" s="45">
        <f t="shared" si="80"/>
        <v>-9</v>
      </c>
      <c r="CO52" s="39">
        <f t="shared" si="58"/>
        <v>1.3701329163408913</v>
      </c>
      <c r="CP52" s="40">
        <v>0</v>
      </c>
      <c r="CQ52" s="42">
        <f t="shared" si="59"/>
        <v>-1</v>
      </c>
      <c r="CR52" s="39">
        <f t="shared" si="60"/>
        <v>1.4107896794370602</v>
      </c>
      <c r="CS52" s="40">
        <v>0</v>
      </c>
      <c r="CT52" s="42">
        <f t="shared" si="61"/>
        <v>-1</v>
      </c>
      <c r="CU52" s="39">
        <f t="shared" si="62"/>
        <v>1.3782642689601252</v>
      </c>
      <c r="CV52" s="40">
        <v>0</v>
      </c>
      <c r="CW52" s="42">
        <f t="shared" si="63"/>
        <v>-1</v>
      </c>
      <c r="CX52" s="39">
        <f t="shared" si="64"/>
        <v>0.95949960906958565</v>
      </c>
      <c r="CY52" s="40">
        <v>0</v>
      </c>
      <c r="CZ52" s="42">
        <f t="shared" si="65"/>
        <v>-1</v>
      </c>
      <c r="DA52" s="39">
        <f t="shared" si="66"/>
        <v>1.3294761532447226</v>
      </c>
      <c r="DB52" s="40">
        <v>0</v>
      </c>
      <c r="DC52" s="42">
        <f t="shared" si="67"/>
        <v>-1</v>
      </c>
      <c r="DD52" s="39">
        <f t="shared" si="68"/>
        <v>1.0123534010946051</v>
      </c>
      <c r="DE52" s="40">
        <v>0</v>
      </c>
      <c r="DF52" s="42">
        <f t="shared" si="69"/>
        <v>-1</v>
      </c>
      <c r="DG52" s="39">
        <f t="shared" si="70"/>
        <v>0.83346364347146207</v>
      </c>
      <c r="DH52" s="40">
        <v>0</v>
      </c>
      <c r="DI52" s="42">
        <f t="shared" si="71"/>
        <v>-1</v>
      </c>
      <c r="DJ52" s="39">
        <f t="shared" si="72"/>
        <v>0.46755277560594216</v>
      </c>
      <c r="DK52" s="40">
        <v>0</v>
      </c>
      <c r="DL52" s="42">
        <f t="shared" si="73"/>
        <v>0</v>
      </c>
    </row>
    <row r="53" spans="1:116" ht="15.75" thickBot="1" x14ac:dyDescent="0.3">
      <c r="A53" s="10" t="s">
        <v>207</v>
      </c>
      <c r="B53" s="10" t="s">
        <v>208</v>
      </c>
      <c r="C53" s="34"/>
      <c r="D53" s="35">
        <f t="shared" si="74"/>
        <v>1.6106333072713058E-2</v>
      </c>
      <c r="E53" s="47">
        <v>206</v>
      </c>
      <c r="F53" s="37">
        <f t="shared" si="0"/>
        <v>152</v>
      </c>
      <c r="G53" s="38">
        <f t="shared" si="1"/>
        <v>0.73786407766990292</v>
      </c>
      <c r="H53" s="39">
        <f t="shared" si="75"/>
        <v>46</v>
      </c>
      <c r="I53" s="40">
        <f t="shared" si="2"/>
        <v>41</v>
      </c>
      <c r="J53" s="41">
        <f t="shared" si="3"/>
        <v>0.89130434782608692</v>
      </c>
      <c r="K53" s="42">
        <f t="shared" si="4"/>
        <v>-5</v>
      </c>
      <c r="L53" s="43">
        <f t="shared" si="5"/>
        <v>0</v>
      </c>
      <c r="M53" s="44">
        <v>0</v>
      </c>
      <c r="N53" s="45">
        <f t="shared" si="6"/>
        <v>0</v>
      </c>
      <c r="O53" s="43">
        <f t="shared" si="7"/>
        <v>6</v>
      </c>
      <c r="P53" s="44">
        <v>6</v>
      </c>
      <c r="Q53" s="45">
        <f t="shared" si="8"/>
        <v>0</v>
      </c>
      <c r="R53" s="43">
        <f t="shared" si="9"/>
        <v>9</v>
      </c>
      <c r="S53" s="44">
        <v>7</v>
      </c>
      <c r="T53" s="45">
        <f t="shared" si="10"/>
        <v>-2</v>
      </c>
      <c r="U53" s="43">
        <f t="shared" si="11"/>
        <v>9</v>
      </c>
      <c r="V53" s="44">
        <v>7</v>
      </c>
      <c r="W53" s="45">
        <f t="shared" si="12"/>
        <v>-2</v>
      </c>
      <c r="X53" s="43">
        <f t="shared" si="13"/>
        <v>10.79124315871775</v>
      </c>
      <c r="Y53" s="44">
        <v>12</v>
      </c>
      <c r="Z53" s="45">
        <f t="shared" si="14"/>
        <v>1</v>
      </c>
      <c r="AA53" s="43">
        <f t="shared" si="15"/>
        <v>10.340265832681784</v>
      </c>
      <c r="AB53" s="44">
        <v>9</v>
      </c>
      <c r="AC53" s="45">
        <f t="shared" si="16"/>
        <v>-1</v>
      </c>
      <c r="AD53" s="43">
        <f t="shared" si="17"/>
        <v>1.2240813135261925</v>
      </c>
      <c r="AE53" s="44">
        <v>0</v>
      </c>
      <c r="AF53" s="45">
        <f t="shared" si="18"/>
        <v>-1</v>
      </c>
      <c r="AG53" s="43">
        <f t="shared" si="19"/>
        <v>0.25770132916340893</v>
      </c>
      <c r="AH53" s="44">
        <v>0</v>
      </c>
      <c r="AI53" s="45">
        <f t="shared" si="20"/>
        <v>0</v>
      </c>
      <c r="AJ53" s="43">
        <f t="shared" si="21"/>
        <v>0.45097732603596563</v>
      </c>
      <c r="AK53" s="44">
        <v>0</v>
      </c>
      <c r="AL53" s="45">
        <f t="shared" si="22"/>
        <v>0</v>
      </c>
      <c r="AM53" s="46">
        <f t="shared" si="23"/>
        <v>54</v>
      </c>
      <c r="AN53" s="40">
        <f t="shared" si="24"/>
        <v>39</v>
      </c>
      <c r="AO53" s="41">
        <f t="shared" si="25"/>
        <v>0.72222222222222221</v>
      </c>
      <c r="AP53" s="42">
        <f t="shared" si="26"/>
        <v>-15</v>
      </c>
      <c r="AQ53" s="39">
        <f t="shared" si="27"/>
        <v>10.082564503518375</v>
      </c>
      <c r="AR53" s="40">
        <v>7</v>
      </c>
      <c r="AS53" s="42">
        <f t="shared" si="28"/>
        <v>-3</v>
      </c>
      <c r="AT53" s="39">
        <f t="shared" si="29"/>
        <v>10.533541829554339</v>
      </c>
      <c r="AU53" s="40">
        <v>8</v>
      </c>
      <c r="AV53" s="42">
        <f t="shared" si="30"/>
        <v>-3</v>
      </c>
      <c r="AW53" s="39">
        <f t="shared" si="31"/>
        <v>10.694605160281471</v>
      </c>
      <c r="AX53" s="40">
        <v>11</v>
      </c>
      <c r="AY53" s="42">
        <f t="shared" si="32"/>
        <v>0</v>
      </c>
      <c r="AZ53" s="39">
        <f t="shared" si="33"/>
        <v>8.2464425332290858</v>
      </c>
      <c r="BA53" s="40">
        <v>2</v>
      </c>
      <c r="BB53" s="42">
        <f t="shared" si="34"/>
        <v>-6</v>
      </c>
      <c r="BC53" s="39">
        <f t="shared" si="35"/>
        <v>7.8276778733385459</v>
      </c>
      <c r="BD53" s="40">
        <v>5</v>
      </c>
      <c r="BE53" s="42">
        <f t="shared" si="36"/>
        <v>-3</v>
      </c>
      <c r="BF53" s="39">
        <f t="shared" si="37"/>
        <v>5.0573885848319007</v>
      </c>
      <c r="BG53" s="40">
        <v>6</v>
      </c>
      <c r="BH53" s="42">
        <f t="shared" si="38"/>
        <v>1</v>
      </c>
      <c r="BI53" s="39">
        <f t="shared" si="39"/>
        <v>0.5798279906176701</v>
      </c>
      <c r="BJ53" s="40">
        <v>0</v>
      </c>
      <c r="BK53" s="42">
        <f t="shared" si="40"/>
        <v>-1</v>
      </c>
      <c r="BL53" s="39">
        <f t="shared" si="41"/>
        <v>0</v>
      </c>
      <c r="BM53" s="40">
        <v>0</v>
      </c>
      <c r="BN53" s="42">
        <f t="shared" si="42"/>
        <v>0</v>
      </c>
      <c r="BO53" s="46">
        <f t="shared" si="76"/>
        <v>42</v>
      </c>
      <c r="BP53" s="40">
        <f t="shared" si="43"/>
        <v>41</v>
      </c>
      <c r="BQ53" s="41">
        <f t="shared" si="44"/>
        <v>0.97619047619047616</v>
      </c>
      <c r="BR53" s="42">
        <f t="shared" si="45"/>
        <v>-1</v>
      </c>
      <c r="BS53" s="39">
        <f t="shared" si="46"/>
        <v>6.8290852228303365</v>
      </c>
      <c r="BT53" s="40">
        <v>6</v>
      </c>
      <c r="BU53" s="42">
        <f t="shared" si="47"/>
        <v>-1</v>
      </c>
      <c r="BV53" s="39">
        <f t="shared" si="48"/>
        <v>10.308053166536357</v>
      </c>
      <c r="BW53" s="40">
        <v>7</v>
      </c>
      <c r="BX53" s="42">
        <f t="shared" si="49"/>
        <v>-3</v>
      </c>
      <c r="BY53" s="39">
        <f t="shared" si="50"/>
        <v>10.887881157154027</v>
      </c>
      <c r="BZ53" s="40">
        <v>13</v>
      </c>
      <c r="CA53" s="42">
        <f t="shared" si="51"/>
        <v>2</v>
      </c>
      <c r="CB53" s="39">
        <f t="shared" si="52"/>
        <v>11.403283815480846</v>
      </c>
      <c r="CC53" s="40">
        <v>10</v>
      </c>
      <c r="CD53" s="42">
        <f t="shared" si="53"/>
        <v>-1</v>
      </c>
      <c r="CE53" s="39">
        <f t="shared" si="54"/>
        <v>1.3529319781078968</v>
      </c>
      <c r="CF53" s="40">
        <v>2</v>
      </c>
      <c r="CG53" s="42">
        <f t="shared" si="55"/>
        <v>1</v>
      </c>
      <c r="CH53" s="39">
        <f t="shared" si="56"/>
        <v>0.90195465207193126</v>
      </c>
      <c r="CI53" s="40">
        <v>3</v>
      </c>
      <c r="CJ53" s="42">
        <f t="shared" si="57"/>
        <v>2</v>
      </c>
      <c r="CK53" s="46">
        <f t="shared" si="77"/>
        <v>70</v>
      </c>
      <c r="CL53" s="40">
        <f t="shared" si="78"/>
        <v>31</v>
      </c>
      <c r="CM53" s="41">
        <f t="shared" si="79"/>
        <v>0.44285714285714284</v>
      </c>
      <c r="CN53" s="45">
        <f t="shared" si="80"/>
        <v>-39</v>
      </c>
      <c r="CO53" s="39">
        <f t="shared" si="58"/>
        <v>10.855668491008601</v>
      </c>
      <c r="CP53" s="40">
        <v>8</v>
      </c>
      <c r="CQ53" s="42">
        <f t="shared" si="59"/>
        <v>-3</v>
      </c>
      <c r="CR53" s="39">
        <f t="shared" si="60"/>
        <v>11.177795152462862</v>
      </c>
      <c r="CS53" s="40">
        <v>2</v>
      </c>
      <c r="CT53" s="42">
        <f t="shared" si="61"/>
        <v>-9</v>
      </c>
      <c r="CU53" s="39">
        <f t="shared" si="62"/>
        <v>10.920093823299453</v>
      </c>
      <c r="CV53" s="40">
        <v>6</v>
      </c>
      <c r="CW53" s="42">
        <f t="shared" si="63"/>
        <v>-5</v>
      </c>
      <c r="CX53" s="39">
        <f t="shared" si="64"/>
        <v>7.6021892103205637</v>
      </c>
      <c r="CY53" s="40">
        <v>0</v>
      </c>
      <c r="CZ53" s="42">
        <f t="shared" si="65"/>
        <v>-8</v>
      </c>
      <c r="DA53" s="39">
        <f t="shared" si="66"/>
        <v>10.533541829554339</v>
      </c>
      <c r="DB53" s="40">
        <v>6</v>
      </c>
      <c r="DC53" s="42">
        <f t="shared" si="67"/>
        <v>-5</v>
      </c>
      <c r="DD53" s="39">
        <f t="shared" si="68"/>
        <v>8.0209538702111036</v>
      </c>
      <c r="DE53" s="40">
        <v>5</v>
      </c>
      <c r="DF53" s="42">
        <f t="shared" si="69"/>
        <v>-3</v>
      </c>
      <c r="DG53" s="39">
        <f t="shared" si="70"/>
        <v>6.6035965598123543</v>
      </c>
      <c r="DH53" s="40">
        <v>4</v>
      </c>
      <c r="DI53" s="42">
        <f t="shared" si="71"/>
        <v>-3</v>
      </c>
      <c r="DJ53" s="39">
        <f t="shared" si="72"/>
        <v>3.7044566067240035</v>
      </c>
      <c r="DK53" s="40">
        <v>0</v>
      </c>
      <c r="DL53" s="42">
        <f t="shared" si="73"/>
        <v>-4</v>
      </c>
    </row>
    <row r="54" spans="1:116" ht="15.75" thickBot="1" x14ac:dyDescent="0.3">
      <c r="A54" s="11" t="s">
        <v>209</v>
      </c>
      <c r="B54" s="11" t="s">
        <v>210</v>
      </c>
      <c r="C54" s="34"/>
      <c r="D54" s="35">
        <f t="shared" si="74"/>
        <v>4.245504300234558E-2</v>
      </c>
      <c r="E54" s="47">
        <v>543</v>
      </c>
      <c r="F54" s="37">
        <f t="shared" si="0"/>
        <v>458</v>
      </c>
      <c r="G54" s="38">
        <f t="shared" si="1"/>
        <v>0.84346224677716386</v>
      </c>
      <c r="H54" s="39">
        <f t="shared" si="75"/>
        <v>121</v>
      </c>
      <c r="I54" s="40">
        <f t="shared" si="2"/>
        <v>139</v>
      </c>
      <c r="J54" s="41">
        <f t="shared" si="3"/>
        <v>1.1487603305785123</v>
      </c>
      <c r="K54" s="42">
        <f t="shared" si="4"/>
        <v>18</v>
      </c>
      <c r="L54" s="43">
        <f t="shared" si="5"/>
        <v>0</v>
      </c>
      <c r="M54" s="44">
        <v>0</v>
      </c>
      <c r="N54" s="45">
        <f t="shared" si="6"/>
        <v>0</v>
      </c>
      <c r="O54" s="43">
        <f t="shared" si="7"/>
        <v>16</v>
      </c>
      <c r="P54" s="44">
        <v>15</v>
      </c>
      <c r="Q54" s="45">
        <f t="shared" si="8"/>
        <v>-1</v>
      </c>
      <c r="R54" s="43">
        <f t="shared" si="9"/>
        <v>23</v>
      </c>
      <c r="S54" s="44">
        <v>23</v>
      </c>
      <c r="T54" s="45">
        <f t="shared" si="10"/>
        <v>0</v>
      </c>
      <c r="U54" s="43">
        <f t="shared" si="11"/>
        <v>22</v>
      </c>
      <c r="V54" s="44">
        <v>31</v>
      </c>
      <c r="W54" s="45">
        <f t="shared" si="12"/>
        <v>9</v>
      </c>
      <c r="X54" s="43">
        <f t="shared" si="13"/>
        <v>28.444878811571538</v>
      </c>
      <c r="Y54" s="44">
        <v>30</v>
      </c>
      <c r="Z54" s="45">
        <f t="shared" si="14"/>
        <v>2</v>
      </c>
      <c r="AA54" s="43">
        <f t="shared" si="15"/>
        <v>27.256137607505863</v>
      </c>
      <c r="AB54" s="44">
        <v>37</v>
      </c>
      <c r="AC54" s="45">
        <f t="shared" si="16"/>
        <v>10</v>
      </c>
      <c r="AD54" s="43">
        <f t="shared" si="17"/>
        <v>3.2265832681782642</v>
      </c>
      <c r="AE54" s="44">
        <v>2</v>
      </c>
      <c r="AF54" s="45">
        <f t="shared" si="18"/>
        <v>-1</v>
      </c>
      <c r="AG54" s="43">
        <f t="shared" si="19"/>
        <v>0.67928068803752928</v>
      </c>
      <c r="AH54" s="44">
        <v>0</v>
      </c>
      <c r="AI54" s="45">
        <f t="shared" si="20"/>
        <v>-1</v>
      </c>
      <c r="AJ54" s="43">
        <f t="shared" si="21"/>
        <v>1.1887412040656762</v>
      </c>
      <c r="AK54" s="44">
        <v>1</v>
      </c>
      <c r="AL54" s="45">
        <f t="shared" si="22"/>
        <v>0</v>
      </c>
      <c r="AM54" s="46">
        <f t="shared" si="23"/>
        <v>140</v>
      </c>
      <c r="AN54" s="40">
        <f t="shared" si="24"/>
        <v>134</v>
      </c>
      <c r="AO54" s="41">
        <f t="shared" si="25"/>
        <v>0.95714285714285718</v>
      </c>
      <c r="AP54" s="42">
        <f t="shared" si="26"/>
        <v>-6</v>
      </c>
      <c r="AQ54" s="39">
        <f t="shared" si="27"/>
        <v>26.576856919468334</v>
      </c>
      <c r="AR54" s="40">
        <v>25</v>
      </c>
      <c r="AS54" s="42">
        <f t="shared" si="28"/>
        <v>-2</v>
      </c>
      <c r="AT54" s="39">
        <f t="shared" si="29"/>
        <v>27.765598123534009</v>
      </c>
      <c r="AU54" s="40">
        <v>21</v>
      </c>
      <c r="AV54" s="42">
        <f t="shared" si="30"/>
        <v>-7</v>
      </c>
      <c r="AW54" s="39">
        <f t="shared" si="31"/>
        <v>28.190148553557464</v>
      </c>
      <c r="AX54" s="40">
        <v>16</v>
      </c>
      <c r="AY54" s="42">
        <f t="shared" si="32"/>
        <v>-12</v>
      </c>
      <c r="AZ54" s="39">
        <f t="shared" si="33"/>
        <v>21.736982017200937</v>
      </c>
      <c r="BA54" s="40">
        <v>30</v>
      </c>
      <c r="BB54" s="42">
        <f t="shared" si="34"/>
        <v>8</v>
      </c>
      <c r="BC54" s="39">
        <f t="shared" si="35"/>
        <v>20.633150899139952</v>
      </c>
      <c r="BD54" s="40">
        <v>17</v>
      </c>
      <c r="BE54" s="42">
        <f t="shared" si="36"/>
        <v>-4</v>
      </c>
      <c r="BF54" s="39">
        <f t="shared" si="37"/>
        <v>13.330883502736512</v>
      </c>
      <c r="BG54" s="40">
        <v>17</v>
      </c>
      <c r="BH54" s="42">
        <f t="shared" si="38"/>
        <v>4</v>
      </c>
      <c r="BI54" s="39">
        <f t="shared" si="39"/>
        <v>1.5283815480844409</v>
      </c>
      <c r="BJ54" s="40">
        <v>8</v>
      </c>
      <c r="BK54" s="42">
        <f t="shared" si="40"/>
        <v>6</v>
      </c>
      <c r="BL54" s="39">
        <f t="shared" si="41"/>
        <v>0</v>
      </c>
      <c r="BM54" s="40">
        <v>0</v>
      </c>
      <c r="BN54" s="42">
        <f t="shared" si="42"/>
        <v>0</v>
      </c>
      <c r="BO54" s="46">
        <f t="shared" si="76"/>
        <v>110</v>
      </c>
      <c r="BP54" s="40">
        <f t="shared" si="43"/>
        <v>92</v>
      </c>
      <c r="BQ54" s="41">
        <f t="shared" si="44"/>
        <v>0.83636363636363631</v>
      </c>
      <c r="BR54" s="42">
        <f t="shared" si="45"/>
        <v>-18</v>
      </c>
      <c r="BS54" s="39">
        <f t="shared" si="46"/>
        <v>18.000938232994525</v>
      </c>
      <c r="BT54" s="40">
        <v>11</v>
      </c>
      <c r="BU54" s="42">
        <f t="shared" si="47"/>
        <v>-7</v>
      </c>
      <c r="BV54" s="39">
        <f t="shared" si="48"/>
        <v>27.171227521501173</v>
      </c>
      <c r="BW54" s="40">
        <v>24</v>
      </c>
      <c r="BX54" s="42">
        <f t="shared" si="49"/>
        <v>-3</v>
      </c>
      <c r="BY54" s="39">
        <f t="shared" si="50"/>
        <v>28.699609069585613</v>
      </c>
      <c r="BZ54" s="40">
        <v>23</v>
      </c>
      <c r="CA54" s="42">
        <f t="shared" si="51"/>
        <v>-6</v>
      </c>
      <c r="CB54" s="39">
        <f t="shared" si="52"/>
        <v>30.058170445660672</v>
      </c>
      <c r="CC54" s="40">
        <v>29</v>
      </c>
      <c r="CD54" s="42">
        <f t="shared" si="53"/>
        <v>-1</v>
      </c>
      <c r="CE54" s="39">
        <f t="shared" si="54"/>
        <v>3.5662236121970285</v>
      </c>
      <c r="CF54" s="40">
        <v>1</v>
      </c>
      <c r="CG54" s="42">
        <f t="shared" si="55"/>
        <v>-3</v>
      </c>
      <c r="CH54" s="39">
        <f t="shared" si="56"/>
        <v>2.3774824081313524</v>
      </c>
      <c r="CI54" s="40">
        <v>4</v>
      </c>
      <c r="CJ54" s="42">
        <f t="shared" si="57"/>
        <v>2</v>
      </c>
      <c r="CK54" s="46">
        <f t="shared" si="77"/>
        <v>183</v>
      </c>
      <c r="CL54" s="40">
        <f t="shared" si="78"/>
        <v>93</v>
      </c>
      <c r="CM54" s="41">
        <f t="shared" si="79"/>
        <v>0.50819672131147542</v>
      </c>
      <c r="CN54" s="45">
        <f t="shared" si="80"/>
        <v>-90</v>
      </c>
      <c r="CO54" s="39">
        <f t="shared" si="58"/>
        <v>28.614698983580922</v>
      </c>
      <c r="CP54" s="40">
        <v>17</v>
      </c>
      <c r="CQ54" s="42">
        <f t="shared" si="59"/>
        <v>-12</v>
      </c>
      <c r="CR54" s="39">
        <f t="shared" si="60"/>
        <v>29.463799843627832</v>
      </c>
      <c r="CS54" s="40">
        <v>21</v>
      </c>
      <c r="CT54" s="42">
        <f t="shared" si="61"/>
        <v>-8</v>
      </c>
      <c r="CU54" s="39">
        <f t="shared" si="62"/>
        <v>28.784519155590303</v>
      </c>
      <c r="CV54" s="40">
        <v>13</v>
      </c>
      <c r="CW54" s="42">
        <f t="shared" si="63"/>
        <v>-16</v>
      </c>
      <c r="CX54" s="39">
        <f t="shared" si="64"/>
        <v>20.038780297107113</v>
      </c>
      <c r="CY54" s="40">
        <v>6</v>
      </c>
      <c r="CZ54" s="42">
        <f t="shared" si="65"/>
        <v>-14</v>
      </c>
      <c r="DA54" s="39">
        <f t="shared" si="66"/>
        <v>27.765598123534009</v>
      </c>
      <c r="DB54" s="40">
        <v>16</v>
      </c>
      <c r="DC54" s="42">
        <f t="shared" si="67"/>
        <v>-12</v>
      </c>
      <c r="DD54" s="39">
        <f t="shared" si="68"/>
        <v>21.142611415168098</v>
      </c>
      <c r="DE54" s="40">
        <v>15</v>
      </c>
      <c r="DF54" s="42">
        <f t="shared" si="69"/>
        <v>-6</v>
      </c>
      <c r="DG54" s="39">
        <f t="shared" si="70"/>
        <v>17.406567630961689</v>
      </c>
      <c r="DH54" s="40">
        <v>5</v>
      </c>
      <c r="DI54" s="42">
        <f t="shared" si="71"/>
        <v>-12</v>
      </c>
      <c r="DJ54" s="39">
        <f t="shared" si="72"/>
        <v>9.7646598905394839</v>
      </c>
      <c r="DK54" s="40">
        <v>2</v>
      </c>
      <c r="DL54" s="42">
        <f t="shared" si="73"/>
        <v>-8</v>
      </c>
    </row>
    <row r="55" spans="1:116" ht="15.75" thickBot="1" x14ac:dyDescent="0.3">
      <c r="A55" s="10" t="s">
        <v>211</v>
      </c>
      <c r="B55" s="10" t="s">
        <v>212</v>
      </c>
      <c r="C55" s="34"/>
      <c r="D55" s="35">
        <f t="shared" si="74"/>
        <v>2.3377638780297107E-2</v>
      </c>
      <c r="E55" s="47">
        <v>299</v>
      </c>
      <c r="F55" s="37">
        <f t="shared" si="0"/>
        <v>250</v>
      </c>
      <c r="G55" s="38">
        <f t="shared" si="1"/>
        <v>0.83612040133779264</v>
      </c>
      <c r="H55" s="39">
        <f t="shared" si="75"/>
        <v>67</v>
      </c>
      <c r="I55" s="40">
        <f t="shared" si="2"/>
        <v>68</v>
      </c>
      <c r="J55" s="41">
        <f t="shared" si="3"/>
        <v>1.0149253731343284</v>
      </c>
      <c r="K55" s="42">
        <f t="shared" si="4"/>
        <v>1</v>
      </c>
      <c r="L55" s="43">
        <f t="shared" si="5"/>
        <v>0</v>
      </c>
      <c r="M55" s="44">
        <v>0</v>
      </c>
      <c r="N55" s="45">
        <f t="shared" si="6"/>
        <v>0</v>
      </c>
      <c r="O55" s="43">
        <f t="shared" si="7"/>
        <v>9</v>
      </c>
      <c r="P55" s="44">
        <v>4</v>
      </c>
      <c r="Q55" s="45">
        <f t="shared" si="8"/>
        <v>-5</v>
      </c>
      <c r="R55" s="43">
        <f t="shared" si="9"/>
        <v>13</v>
      </c>
      <c r="S55" s="44">
        <v>17</v>
      </c>
      <c r="T55" s="45">
        <f t="shared" si="10"/>
        <v>4</v>
      </c>
      <c r="U55" s="43">
        <f t="shared" si="11"/>
        <v>13</v>
      </c>
      <c r="V55" s="44">
        <v>14</v>
      </c>
      <c r="W55" s="45">
        <f t="shared" si="12"/>
        <v>1</v>
      </c>
      <c r="X55" s="43">
        <f t="shared" si="13"/>
        <v>15.663017982799062</v>
      </c>
      <c r="Y55" s="44">
        <v>10</v>
      </c>
      <c r="Z55" s="45">
        <f t="shared" si="14"/>
        <v>-6</v>
      </c>
      <c r="AA55" s="43">
        <f t="shared" si="15"/>
        <v>15.008444096950743</v>
      </c>
      <c r="AB55" s="44">
        <v>14</v>
      </c>
      <c r="AC55" s="45">
        <f t="shared" si="16"/>
        <v>-1</v>
      </c>
      <c r="AD55" s="43">
        <f t="shared" si="17"/>
        <v>1.7767005473025801</v>
      </c>
      <c r="AE55" s="44">
        <v>6</v>
      </c>
      <c r="AF55" s="45">
        <f t="shared" si="18"/>
        <v>4</v>
      </c>
      <c r="AG55" s="43">
        <f t="shared" si="19"/>
        <v>0.37404222048475372</v>
      </c>
      <c r="AH55" s="44">
        <v>0</v>
      </c>
      <c r="AI55" s="45">
        <f t="shared" si="20"/>
        <v>0</v>
      </c>
      <c r="AJ55" s="43">
        <f t="shared" si="21"/>
        <v>0.65457388584831899</v>
      </c>
      <c r="AK55" s="44">
        <v>3</v>
      </c>
      <c r="AL55" s="45">
        <f t="shared" si="22"/>
        <v>2</v>
      </c>
      <c r="AM55" s="46">
        <f t="shared" si="23"/>
        <v>77</v>
      </c>
      <c r="AN55" s="40">
        <f t="shared" si="24"/>
        <v>74</v>
      </c>
      <c r="AO55" s="41">
        <f t="shared" si="25"/>
        <v>0.96103896103896103</v>
      </c>
      <c r="AP55" s="42">
        <f t="shared" si="26"/>
        <v>-3</v>
      </c>
      <c r="AQ55" s="39">
        <f t="shared" si="27"/>
        <v>14.63440187646599</v>
      </c>
      <c r="AR55" s="40">
        <v>14</v>
      </c>
      <c r="AS55" s="42">
        <f t="shared" si="28"/>
        <v>-1</v>
      </c>
      <c r="AT55" s="39">
        <f t="shared" si="29"/>
        <v>15.288975762314308</v>
      </c>
      <c r="AU55" s="40">
        <v>17</v>
      </c>
      <c r="AV55" s="42">
        <f t="shared" si="30"/>
        <v>2</v>
      </c>
      <c r="AW55" s="39">
        <f t="shared" si="31"/>
        <v>15.522752150117279</v>
      </c>
      <c r="AX55" s="40">
        <v>16</v>
      </c>
      <c r="AY55" s="42">
        <f t="shared" si="32"/>
        <v>0</v>
      </c>
      <c r="AZ55" s="39">
        <f t="shared" si="33"/>
        <v>11.969351055512119</v>
      </c>
      <c r="BA55" s="40">
        <v>12</v>
      </c>
      <c r="BB55" s="42">
        <f t="shared" si="34"/>
        <v>0</v>
      </c>
      <c r="BC55" s="39">
        <f t="shared" si="35"/>
        <v>11.361532447224395</v>
      </c>
      <c r="BD55" s="40">
        <v>4</v>
      </c>
      <c r="BE55" s="42">
        <f t="shared" si="36"/>
        <v>-7</v>
      </c>
      <c r="BF55" s="39">
        <f t="shared" si="37"/>
        <v>7.3405785770132921</v>
      </c>
      <c r="BG55" s="40">
        <v>8</v>
      </c>
      <c r="BH55" s="42">
        <f t="shared" si="38"/>
        <v>1</v>
      </c>
      <c r="BI55" s="39">
        <f t="shared" si="39"/>
        <v>0.84159499609069588</v>
      </c>
      <c r="BJ55" s="40">
        <v>3</v>
      </c>
      <c r="BK55" s="42">
        <f t="shared" si="40"/>
        <v>2</v>
      </c>
      <c r="BL55" s="39">
        <f t="shared" si="41"/>
        <v>0</v>
      </c>
      <c r="BM55" s="40">
        <v>0</v>
      </c>
      <c r="BN55" s="42">
        <f t="shared" si="42"/>
        <v>0</v>
      </c>
      <c r="BO55" s="46">
        <f t="shared" si="76"/>
        <v>61</v>
      </c>
      <c r="BP55" s="40">
        <f t="shared" si="43"/>
        <v>64</v>
      </c>
      <c r="BQ55" s="41">
        <f t="shared" si="44"/>
        <v>1.0491803278688525</v>
      </c>
      <c r="BR55" s="42">
        <f t="shared" si="45"/>
        <v>3</v>
      </c>
      <c r="BS55" s="39">
        <f t="shared" si="46"/>
        <v>9.9121188428459739</v>
      </c>
      <c r="BT55" s="40">
        <v>9</v>
      </c>
      <c r="BU55" s="42">
        <f t="shared" si="47"/>
        <v>-1</v>
      </c>
      <c r="BV55" s="39">
        <f t="shared" si="48"/>
        <v>14.961688819390149</v>
      </c>
      <c r="BW55" s="40">
        <v>9</v>
      </c>
      <c r="BX55" s="42">
        <f t="shared" si="49"/>
        <v>-6</v>
      </c>
      <c r="BY55" s="39">
        <f t="shared" si="50"/>
        <v>15.803283815480844</v>
      </c>
      <c r="BZ55" s="40">
        <v>23</v>
      </c>
      <c r="CA55" s="42">
        <f t="shared" si="51"/>
        <v>7</v>
      </c>
      <c r="CB55" s="39">
        <f t="shared" si="52"/>
        <v>16.551368256450353</v>
      </c>
      <c r="CC55" s="40">
        <v>20</v>
      </c>
      <c r="CD55" s="42">
        <f t="shared" si="53"/>
        <v>3</v>
      </c>
      <c r="CE55" s="39">
        <f t="shared" si="54"/>
        <v>1.963721657544957</v>
      </c>
      <c r="CF55" s="40">
        <v>3</v>
      </c>
      <c r="CG55" s="42">
        <f t="shared" si="55"/>
        <v>1</v>
      </c>
      <c r="CH55" s="39">
        <f t="shared" si="56"/>
        <v>1.309147771696638</v>
      </c>
      <c r="CI55" s="40">
        <v>0</v>
      </c>
      <c r="CJ55" s="42">
        <f t="shared" si="57"/>
        <v>-1</v>
      </c>
      <c r="CK55" s="46">
        <f t="shared" si="77"/>
        <v>101</v>
      </c>
      <c r="CL55" s="40">
        <f t="shared" si="78"/>
        <v>44</v>
      </c>
      <c r="CM55" s="41">
        <f t="shared" si="79"/>
        <v>0.43564356435643564</v>
      </c>
      <c r="CN55" s="45">
        <f t="shared" si="80"/>
        <v>-57</v>
      </c>
      <c r="CO55" s="39">
        <f t="shared" si="58"/>
        <v>15.75652853792025</v>
      </c>
      <c r="CP55" s="40">
        <v>5</v>
      </c>
      <c r="CQ55" s="42">
        <f t="shared" si="59"/>
        <v>-11</v>
      </c>
      <c r="CR55" s="39">
        <f t="shared" si="60"/>
        <v>16.224081313526192</v>
      </c>
      <c r="CS55" s="40">
        <v>11</v>
      </c>
      <c r="CT55" s="42">
        <f t="shared" si="61"/>
        <v>-5</v>
      </c>
      <c r="CU55" s="39">
        <f t="shared" si="62"/>
        <v>15.850039093041438</v>
      </c>
      <c r="CV55" s="40">
        <v>6</v>
      </c>
      <c r="CW55" s="42">
        <f t="shared" si="63"/>
        <v>-10</v>
      </c>
      <c r="CX55" s="39">
        <f t="shared" si="64"/>
        <v>11.034245504300234</v>
      </c>
      <c r="CY55" s="40">
        <v>5</v>
      </c>
      <c r="CZ55" s="42">
        <f t="shared" si="65"/>
        <v>-6</v>
      </c>
      <c r="DA55" s="39">
        <f t="shared" si="66"/>
        <v>15.288975762314308</v>
      </c>
      <c r="DB55" s="40">
        <v>12</v>
      </c>
      <c r="DC55" s="42">
        <f t="shared" si="67"/>
        <v>-3</v>
      </c>
      <c r="DD55" s="39">
        <f t="shared" si="68"/>
        <v>11.64206411258796</v>
      </c>
      <c r="DE55" s="40">
        <v>4</v>
      </c>
      <c r="DF55" s="42">
        <f t="shared" si="69"/>
        <v>-8</v>
      </c>
      <c r="DG55" s="39">
        <f t="shared" si="70"/>
        <v>9.5848318999218147</v>
      </c>
      <c r="DH55" s="40">
        <v>1</v>
      </c>
      <c r="DI55" s="42">
        <f t="shared" si="71"/>
        <v>-9</v>
      </c>
      <c r="DJ55" s="39">
        <f t="shared" si="72"/>
        <v>5.3768569194683344</v>
      </c>
      <c r="DK55" s="40">
        <v>1</v>
      </c>
      <c r="DL55" s="42">
        <f t="shared" si="73"/>
        <v>-4</v>
      </c>
    </row>
    <row r="56" spans="1:116" ht="15.75" thickBot="1" x14ac:dyDescent="0.3">
      <c r="A56" s="11" t="s">
        <v>213</v>
      </c>
      <c r="B56" s="11" t="s">
        <v>214</v>
      </c>
      <c r="C56" s="34"/>
      <c r="D56" s="35">
        <f t="shared" si="74"/>
        <v>2.0328381548084442E-3</v>
      </c>
      <c r="E56" s="47">
        <v>26</v>
      </c>
      <c r="F56" s="37">
        <f t="shared" si="0"/>
        <v>60</v>
      </c>
      <c r="G56" s="38">
        <f t="shared" si="1"/>
        <v>2.3076923076923075</v>
      </c>
      <c r="H56" s="39">
        <f t="shared" si="75"/>
        <v>6</v>
      </c>
      <c r="I56" s="40">
        <f t="shared" si="2"/>
        <v>6</v>
      </c>
      <c r="J56" s="41">
        <f t="shared" si="3"/>
        <v>1</v>
      </c>
      <c r="K56" s="42">
        <f t="shared" si="4"/>
        <v>0</v>
      </c>
      <c r="L56" s="43">
        <f t="shared" si="5"/>
        <v>0</v>
      </c>
      <c r="M56" s="44">
        <v>0</v>
      </c>
      <c r="N56" s="45">
        <f t="shared" si="6"/>
        <v>0</v>
      </c>
      <c r="O56" s="43">
        <f t="shared" si="7"/>
        <v>1</v>
      </c>
      <c r="P56" s="44">
        <v>0</v>
      </c>
      <c r="Q56" s="45">
        <f t="shared" si="8"/>
        <v>-1</v>
      </c>
      <c r="R56" s="43">
        <f t="shared" si="9"/>
        <v>2</v>
      </c>
      <c r="S56" s="44">
        <v>4</v>
      </c>
      <c r="T56" s="45">
        <f t="shared" si="10"/>
        <v>2</v>
      </c>
      <c r="U56" s="43">
        <f t="shared" si="11"/>
        <v>2</v>
      </c>
      <c r="V56" s="44">
        <v>0</v>
      </c>
      <c r="W56" s="45">
        <f t="shared" si="12"/>
        <v>-2</v>
      </c>
      <c r="X56" s="43">
        <f t="shared" si="13"/>
        <v>1.3620015637216576</v>
      </c>
      <c r="Y56" s="44">
        <v>2</v>
      </c>
      <c r="Z56" s="45">
        <f t="shared" si="14"/>
        <v>1</v>
      </c>
      <c r="AA56" s="43">
        <f t="shared" si="15"/>
        <v>1.3050820953870212</v>
      </c>
      <c r="AB56" s="44">
        <v>0</v>
      </c>
      <c r="AC56" s="45">
        <f t="shared" si="16"/>
        <v>-1</v>
      </c>
      <c r="AD56" s="43">
        <f t="shared" si="17"/>
        <v>0.15449569976544175</v>
      </c>
      <c r="AE56" s="44">
        <v>0</v>
      </c>
      <c r="AF56" s="45">
        <f t="shared" si="18"/>
        <v>0</v>
      </c>
      <c r="AG56" s="43">
        <f t="shared" si="19"/>
        <v>3.2525410476935107E-2</v>
      </c>
      <c r="AH56" s="44">
        <v>0</v>
      </c>
      <c r="AI56" s="45">
        <f t="shared" si="20"/>
        <v>0</v>
      </c>
      <c r="AJ56" s="43">
        <f t="shared" si="21"/>
        <v>5.6919468334636437E-2</v>
      </c>
      <c r="AK56" s="44">
        <v>0</v>
      </c>
      <c r="AL56" s="45">
        <f t="shared" si="22"/>
        <v>0</v>
      </c>
      <c r="AM56" s="46">
        <f t="shared" si="23"/>
        <v>7</v>
      </c>
      <c r="AN56" s="40">
        <f t="shared" si="24"/>
        <v>14</v>
      </c>
      <c r="AO56" s="41">
        <f t="shared" si="25"/>
        <v>2</v>
      </c>
      <c r="AP56" s="42">
        <f t="shared" si="26"/>
        <v>7</v>
      </c>
      <c r="AQ56" s="39">
        <f t="shared" si="27"/>
        <v>1.272556684910086</v>
      </c>
      <c r="AR56" s="40">
        <v>4</v>
      </c>
      <c r="AS56" s="42">
        <f t="shared" si="28"/>
        <v>3</v>
      </c>
      <c r="AT56" s="39">
        <f t="shared" si="29"/>
        <v>1.3294761532447226</v>
      </c>
      <c r="AU56" s="40">
        <v>0</v>
      </c>
      <c r="AV56" s="42">
        <f t="shared" si="30"/>
        <v>-1</v>
      </c>
      <c r="AW56" s="39">
        <f t="shared" si="31"/>
        <v>1.3498045347928069</v>
      </c>
      <c r="AX56" s="40">
        <v>6</v>
      </c>
      <c r="AY56" s="42">
        <f t="shared" si="32"/>
        <v>5</v>
      </c>
      <c r="AZ56" s="39">
        <f t="shared" si="33"/>
        <v>1.0408131352619234</v>
      </c>
      <c r="BA56" s="40">
        <v>0</v>
      </c>
      <c r="BB56" s="42">
        <f t="shared" si="34"/>
        <v>-1</v>
      </c>
      <c r="BC56" s="39">
        <f t="shared" si="35"/>
        <v>0.98795934323690393</v>
      </c>
      <c r="BD56" s="40">
        <v>2</v>
      </c>
      <c r="BE56" s="42">
        <f t="shared" si="36"/>
        <v>1</v>
      </c>
      <c r="BF56" s="39">
        <f t="shared" si="37"/>
        <v>0.63831118060985148</v>
      </c>
      <c r="BG56" s="40">
        <v>2</v>
      </c>
      <c r="BH56" s="42">
        <f t="shared" si="38"/>
        <v>1</v>
      </c>
      <c r="BI56" s="39">
        <f t="shared" si="39"/>
        <v>7.3182173573103998E-2</v>
      </c>
      <c r="BJ56" s="40">
        <v>0</v>
      </c>
      <c r="BK56" s="42">
        <f t="shared" si="40"/>
        <v>0</v>
      </c>
      <c r="BL56" s="39">
        <f t="shared" si="41"/>
        <v>0</v>
      </c>
      <c r="BM56" s="40">
        <v>0</v>
      </c>
      <c r="BN56" s="42">
        <f t="shared" si="42"/>
        <v>0</v>
      </c>
      <c r="BO56" s="46">
        <f t="shared" si="76"/>
        <v>6</v>
      </c>
      <c r="BP56" s="40">
        <f t="shared" si="43"/>
        <v>18</v>
      </c>
      <c r="BQ56" s="41">
        <f t="shared" si="44"/>
        <v>3</v>
      </c>
      <c r="BR56" s="42">
        <f t="shared" si="45"/>
        <v>12</v>
      </c>
      <c r="BS56" s="39">
        <f t="shared" si="46"/>
        <v>0.86192337763878035</v>
      </c>
      <c r="BT56" s="40">
        <v>4</v>
      </c>
      <c r="BU56" s="42">
        <f t="shared" si="47"/>
        <v>3</v>
      </c>
      <c r="BV56" s="39">
        <f t="shared" si="48"/>
        <v>1.3010164190774043</v>
      </c>
      <c r="BW56" s="40">
        <v>4</v>
      </c>
      <c r="BX56" s="42">
        <f t="shared" si="49"/>
        <v>3</v>
      </c>
      <c r="BY56" s="39">
        <f t="shared" si="50"/>
        <v>1.3741985926505083</v>
      </c>
      <c r="BZ56" s="40">
        <v>4</v>
      </c>
      <c r="CA56" s="42">
        <f t="shared" si="51"/>
        <v>3</v>
      </c>
      <c r="CB56" s="39">
        <f t="shared" si="52"/>
        <v>1.4392494136043785</v>
      </c>
      <c r="CC56" s="40">
        <v>6</v>
      </c>
      <c r="CD56" s="42">
        <f t="shared" si="53"/>
        <v>5</v>
      </c>
      <c r="CE56" s="39">
        <f t="shared" si="54"/>
        <v>0.17075840500390932</v>
      </c>
      <c r="CF56" s="40">
        <v>0</v>
      </c>
      <c r="CG56" s="42">
        <f t="shared" si="55"/>
        <v>0</v>
      </c>
      <c r="CH56" s="39">
        <f t="shared" si="56"/>
        <v>0.11383893666927287</v>
      </c>
      <c r="CI56" s="40">
        <v>0</v>
      </c>
      <c r="CJ56" s="42">
        <f t="shared" si="57"/>
        <v>0</v>
      </c>
      <c r="CK56" s="46">
        <f t="shared" si="77"/>
        <v>9</v>
      </c>
      <c r="CL56" s="40">
        <f t="shared" si="78"/>
        <v>22</v>
      </c>
      <c r="CM56" s="41">
        <f t="shared" si="79"/>
        <v>2.4444444444444446</v>
      </c>
      <c r="CN56" s="45">
        <f t="shared" si="80"/>
        <v>13</v>
      </c>
      <c r="CO56" s="39">
        <f t="shared" si="58"/>
        <v>1.3701329163408913</v>
      </c>
      <c r="CP56" s="40">
        <v>4</v>
      </c>
      <c r="CQ56" s="42">
        <f t="shared" si="59"/>
        <v>3</v>
      </c>
      <c r="CR56" s="39">
        <f t="shared" si="60"/>
        <v>1.4107896794370602</v>
      </c>
      <c r="CS56" s="40">
        <v>4</v>
      </c>
      <c r="CT56" s="42">
        <f t="shared" si="61"/>
        <v>3</v>
      </c>
      <c r="CU56" s="39">
        <f t="shared" si="62"/>
        <v>1.3782642689601252</v>
      </c>
      <c r="CV56" s="40">
        <v>4</v>
      </c>
      <c r="CW56" s="42">
        <f t="shared" si="63"/>
        <v>3</v>
      </c>
      <c r="CX56" s="39">
        <f t="shared" si="64"/>
        <v>0.95949960906958565</v>
      </c>
      <c r="CY56" s="40">
        <v>0</v>
      </c>
      <c r="CZ56" s="42">
        <f t="shared" si="65"/>
        <v>-1</v>
      </c>
      <c r="DA56" s="39">
        <f t="shared" si="66"/>
        <v>1.3294761532447226</v>
      </c>
      <c r="DB56" s="40">
        <v>6</v>
      </c>
      <c r="DC56" s="42">
        <f t="shared" si="67"/>
        <v>5</v>
      </c>
      <c r="DD56" s="39">
        <f t="shared" si="68"/>
        <v>1.0123534010946051</v>
      </c>
      <c r="DE56" s="40">
        <v>2</v>
      </c>
      <c r="DF56" s="42">
        <f t="shared" si="69"/>
        <v>1</v>
      </c>
      <c r="DG56" s="39">
        <f t="shared" si="70"/>
        <v>0.83346364347146207</v>
      </c>
      <c r="DH56" s="40">
        <v>2</v>
      </c>
      <c r="DI56" s="42">
        <f t="shared" si="71"/>
        <v>1</v>
      </c>
      <c r="DJ56" s="39">
        <f t="shared" si="72"/>
        <v>0.46755277560594216</v>
      </c>
      <c r="DK56" s="40">
        <v>0</v>
      </c>
      <c r="DL56" s="42">
        <f t="shared" si="73"/>
        <v>0</v>
      </c>
    </row>
    <row r="57" spans="1:116" ht="15.75" thickBot="1" x14ac:dyDescent="0.3">
      <c r="A57" s="10" t="s">
        <v>215</v>
      </c>
      <c r="B57" s="10" t="s">
        <v>216</v>
      </c>
      <c r="C57" s="34"/>
      <c r="D57" s="35">
        <f t="shared" si="74"/>
        <v>5.5512118842845973E-3</v>
      </c>
      <c r="E57" s="47">
        <v>71</v>
      </c>
      <c r="F57" s="37">
        <f t="shared" si="0"/>
        <v>39</v>
      </c>
      <c r="G57" s="38">
        <f>IF(E57=0,0,F57/E57)</f>
        <v>0.54929577464788737</v>
      </c>
      <c r="H57" s="39">
        <f t="shared" si="75"/>
        <v>16</v>
      </c>
      <c r="I57" s="40">
        <f t="shared" si="2"/>
        <v>17</v>
      </c>
      <c r="J57" s="41">
        <f t="shared" si="3"/>
        <v>1.0625</v>
      </c>
      <c r="K57" s="42">
        <f t="shared" si="4"/>
        <v>1</v>
      </c>
      <c r="L57" s="43">
        <f t="shared" si="5"/>
        <v>0</v>
      </c>
      <c r="M57" s="44">
        <v>0</v>
      </c>
      <c r="N57" s="45">
        <f t="shared" si="6"/>
        <v>0</v>
      </c>
      <c r="O57" s="43">
        <f t="shared" si="7"/>
        <v>3</v>
      </c>
      <c r="P57" s="44">
        <v>0</v>
      </c>
      <c r="Q57" s="45">
        <f t="shared" si="8"/>
        <v>-3</v>
      </c>
      <c r="R57" s="43">
        <f t="shared" si="9"/>
        <v>3</v>
      </c>
      <c r="S57" s="44">
        <v>7</v>
      </c>
      <c r="T57" s="45">
        <f t="shared" si="10"/>
        <v>4</v>
      </c>
      <c r="U57" s="43">
        <f t="shared" si="11"/>
        <v>3</v>
      </c>
      <c r="V57" s="44">
        <v>0</v>
      </c>
      <c r="W57" s="45">
        <f t="shared" si="12"/>
        <v>-3</v>
      </c>
      <c r="X57" s="43">
        <f t="shared" si="13"/>
        <v>3.7193119624706803</v>
      </c>
      <c r="Y57" s="44">
        <v>2</v>
      </c>
      <c r="Z57" s="45">
        <f t="shared" si="14"/>
        <v>-2</v>
      </c>
      <c r="AA57" s="43">
        <f t="shared" si="15"/>
        <v>3.5638780297107115</v>
      </c>
      <c r="AB57" s="44">
        <v>5</v>
      </c>
      <c r="AC57" s="45">
        <f t="shared" si="16"/>
        <v>1</v>
      </c>
      <c r="AD57" s="43">
        <f t="shared" si="17"/>
        <v>0.42189210320562942</v>
      </c>
      <c r="AE57" s="44">
        <v>2</v>
      </c>
      <c r="AF57" s="45">
        <f t="shared" si="18"/>
        <v>2</v>
      </c>
      <c r="AG57" s="43">
        <f t="shared" si="19"/>
        <v>8.8819390148553556E-2</v>
      </c>
      <c r="AH57" s="44">
        <v>1</v>
      </c>
      <c r="AI57" s="45">
        <f t="shared" si="20"/>
        <v>1</v>
      </c>
      <c r="AJ57" s="43">
        <f t="shared" si="21"/>
        <v>0.15543393275996872</v>
      </c>
      <c r="AK57" s="44">
        <v>0</v>
      </c>
      <c r="AL57" s="45">
        <f t="shared" si="22"/>
        <v>0</v>
      </c>
      <c r="AM57" s="46">
        <f t="shared" si="23"/>
        <v>19</v>
      </c>
      <c r="AN57" s="40">
        <f t="shared" si="24"/>
        <v>11</v>
      </c>
      <c r="AO57" s="41">
        <f t="shared" si="25"/>
        <v>0.57894736842105265</v>
      </c>
      <c r="AP57" s="42">
        <f t="shared" si="26"/>
        <v>-8</v>
      </c>
      <c r="AQ57" s="39">
        <f t="shared" si="27"/>
        <v>3.4750586395621581</v>
      </c>
      <c r="AR57" s="40">
        <v>2</v>
      </c>
      <c r="AS57" s="42">
        <f t="shared" si="28"/>
        <v>-1</v>
      </c>
      <c r="AT57" s="39">
        <f t="shared" si="29"/>
        <v>3.6304925723221264</v>
      </c>
      <c r="AU57" s="40">
        <v>3</v>
      </c>
      <c r="AV57" s="42">
        <f t="shared" si="30"/>
        <v>-1</v>
      </c>
      <c r="AW57" s="39">
        <f t="shared" si="31"/>
        <v>3.6860046911649724</v>
      </c>
      <c r="AX57" s="40">
        <v>2</v>
      </c>
      <c r="AY57" s="42">
        <f t="shared" si="32"/>
        <v>-2</v>
      </c>
      <c r="AZ57" s="39">
        <f t="shared" si="33"/>
        <v>2.8422204847537138</v>
      </c>
      <c r="BA57" s="40">
        <v>0</v>
      </c>
      <c r="BB57" s="42">
        <f t="shared" si="34"/>
        <v>-3</v>
      </c>
      <c r="BC57" s="39">
        <f t="shared" si="35"/>
        <v>2.6978889757623143</v>
      </c>
      <c r="BD57" s="40">
        <v>4</v>
      </c>
      <c r="BE57" s="42">
        <f t="shared" si="36"/>
        <v>1</v>
      </c>
      <c r="BF57" s="39">
        <f t="shared" si="37"/>
        <v>1.7430805316653635</v>
      </c>
      <c r="BG57" s="40">
        <v>0</v>
      </c>
      <c r="BH57" s="42">
        <f t="shared" si="38"/>
        <v>-2</v>
      </c>
      <c r="BI57" s="39">
        <f t="shared" si="39"/>
        <v>0.1998436278342455</v>
      </c>
      <c r="BJ57" s="40">
        <v>0</v>
      </c>
      <c r="BK57" s="42">
        <f t="shared" si="40"/>
        <v>0</v>
      </c>
      <c r="BL57" s="39">
        <f t="shared" si="41"/>
        <v>0</v>
      </c>
      <c r="BM57" s="40">
        <v>0</v>
      </c>
      <c r="BN57" s="42">
        <f t="shared" si="42"/>
        <v>0</v>
      </c>
      <c r="BO57" s="46">
        <f t="shared" si="76"/>
        <v>15</v>
      </c>
      <c r="BP57" s="40">
        <f t="shared" si="43"/>
        <v>11</v>
      </c>
      <c r="BQ57" s="41">
        <f t="shared" si="44"/>
        <v>0.73333333333333328</v>
      </c>
      <c r="BR57" s="42">
        <f t="shared" si="45"/>
        <v>-4</v>
      </c>
      <c r="BS57" s="39">
        <f t="shared" si="46"/>
        <v>2.3537138389366694</v>
      </c>
      <c r="BT57" s="40">
        <v>2</v>
      </c>
      <c r="BU57" s="42">
        <f t="shared" si="47"/>
        <v>0</v>
      </c>
      <c r="BV57" s="39">
        <f t="shared" si="48"/>
        <v>3.5527756059421423</v>
      </c>
      <c r="BW57" s="40">
        <v>2</v>
      </c>
      <c r="BX57" s="42">
        <f t="shared" si="49"/>
        <v>-2</v>
      </c>
      <c r="BY57" s="39">
        <f t="shared" si="50"/>
        <v>3.7526192337763877</v>
      </c>
      <c r="BZ57" s="40">
        <v>2</v>
      </c>
      <c r="CA57" s="42">
        <f t="shared" si="51"/>
        <v>-2</v>
      </c>
      <c r="CB57" s="39">
        <f t="shared" si="52"/>
        <v>3.9302580140734951</v>
      </c>
      <c r="CC57" s="40">
        <v>5</v>
      </c>
      <c r="CD57" s="42">
        <f t="shared" si="53"/>
        <v>1</v>
      </c>
      <c r="CE57" s="39">
        <f t="shared" si="54"/>
        <v>0.46630179827990614</v>
      </c>
      <c r="CF57" s="40">
        <v>0</v>
      </c>
      <c r="CG57" s="42">
        <f t="shared" si="55"/>
        <v>0</v>
      </c>
      <c r="CH57" s="39">
        <f t="shared" si="56"/>
        <v>0.31086786551993745</v>
      </c>
      <c r="CI57" s="40">
        <v>0</v>
      </c>
      <c r="CJ57" s="42">
        <f t="shared" si="57"/>
        <v>0</v>
      </c>
      <c r="CK57" s="46">
        <f t="shared" si="77"/>
        <v>24</v>
      </c>
      <c r="CL57" s="40">
        <f t="shared" si="78"/>
        <v>0</v>
      </c>
      <c r="CM57" s="41">
        <f t="shared" si="79"/>
        <v>0</v>
      </c>
      <c r="CN57" s="45">
        <f t="shared" si="80"/>
        <v>-24</v>
      </c>
      <c r="CO57" s="39">
        <f t="shared" si="58"/>
        <v>3.7415168100078184</v>
      </c>
      <c r="CP57" s="40">
        <v>0</v>
      </c>
      <c r="CQ57" s="42">
        <f t="shared" si="59"/>
        <v>-4</v>
      </c>
      <c r="CR57" s="39">
        <f t="shared" si="60"/>
        <v>3.8525410476935105</v>
      </c>
      <c r="CS57" s="40">
        <v>0</v>
      </c>
      <c r="CT57" s="42">
        <f t="shared" si="61"/>
        <v>-4</v>
      </c>
      <c r="CU57" s="39">
        <f t="shared" si="62"/>
        <v>3.763721657544957</v>
      </c>
      <c r="CV57" s="40">
        <v>0</v>
      </c>
      <c r="CW57" s="42">
        <f t="shared" si="63"/>
        <v>-4</v>
      </c>
      <c r="CX57" s="39">
        <f t="shared" si="64"/>
        <v>2.6201720093823297</v>
      </c>
      <c r="CY57" s="40">
        <v>0</v>
      </c>
      <c r="CZ57" s="42">
        <f t="shared" si="65"/>
        <v>-3</v>
      </c>
      <c r="DA57" s="39">
        <f t="shared" si="66"/>
        <v>3.6304925723221264</v>
      </c>
      <c r="DB57" s="40">
        <v>0</v>
      </c>
      <c r="DC57" s="42">
        <f t="shared" si="67"/>
        <v>-4</v>
      </c>
      <c r="DD57" s="39">
        <f t="shared" si="68"/>
        <v>2.7645035183737297</v>
      </c>
      <c r="DE57" s="40">
        <v>0</v>
      </c>
      <c r="DF57" s="42">
        <f t="shared" si="69"/>
        <v>-3</v>
      </c>
      <c r="DG57" s="39">
        <f t="shared" si="70"/>
        <v>2.2759968725566848</v>
      </c>
      <c r="DH57" s="40">
        <v>0</v>
      </c>
      <c r="DI57" s="42">
        <f t="shared" si="71"/>
        <v>-2</v>
      </c>
      <c r="DJ57" s="39">
        <f t="shared" si="72"/>
        <v>1.2767787333854574</v>
      </c>
      <c r="DK57" s="40">
        <v>0</v>
      </c>
      <c r="DL57" s="42">
        <f t="shared" si="73"/>
        <v>-1</v>
      </c>
    </row>
    <row r="58" spans="1:116" ht="15.75" thickBot="1" x14ac:dyDescent="0.3">
      <c r="A58" s="11" t="s">
        <v>217</v>
      </c>
      <c r="B58" s="11" t="s">
        <v>218</v>
      </c>
      <c r="D58" s="35">
        <f t="shared" si="74"/>
        <v>4.9100860046911651E-2</v>
      </c>
      <c r="E58" s="47">
        <v>628</v>
      </c>
      <c r="F58" s="37">
        <f t="shared" si="0"/>
        <v>511</v>
      </c>
      <c r="G58" s="38">
        <f t="shared" ref="G58:G60" si="81">IF(E58=0,0,F58/E58)</f>
        <v>0.81369426751592355</v>
      </c>
      <c r="H58" s="39">
        <f t="shared" si="75"/>
        <v>140</v>
      </c>
      <c r="I58" s="40">
        <f t="shared" si="2"/>
        <v>149</v>
      </c>
      <c r="J58" s="41">
        <f t="shared" si="3"/>
        <v>1.0642857142857143</v>
      </c>
      <c r="K58" s="42">
        <f t="shared" si="4"/>
        <v>9</v>
      </c>
      <c r="L58" s="43">
        <f t="shared" si="5"/>
        <v>0</v>
      </c>
      <c r="M58" s="44">
        <v>0</v>
      </c>
      <c r="N58" s="45">
        <f t="shared" si="6"/>
        <v>0</v>
      </c>
      <c r="O58" s="43">
        <f t="shared" si="7"/>
        <v>18</v>
      </c>
      <c r="P58" s="44">
        <v>18</v>
      </c>
      <c r="Q58" s="45">
        <f t="shared" si="8"/>
        <v>0</v>
      </c>
      <c r="R58" s="43">
        <f t="shared" si="9"/>
        <v>27</v>
      </c>
      <c r="S58" s="44">
        <v>24</v>
      </c>
      <c r="T58" s="45">
        <f t="shared" si="10"/>
        <v>-3</v>
      </c>
      <c r="U58" s="43">
        <f t="shared" si="11"/>
        <v>26</v>
      </c>
      <c r="V58" s="44">
        <v>34</v>
      </c>
      <c r="W58" s="45">
        <f t="shared" si="12"/>
        <v>8</v>
      </c>
      <c r="X58" s="43">
        <f t="shared" si="13"/>
        <v>32.897576231430804</v>
      </c>
      <c r="Y58" s="44">
        <v>30</v>
      </c>
      <c r="Z58" s="45">
        <f t="shared" si="14"/>
        <v>-3</v>
      </c>
      <c r="AA58" s="43">
        <f t="shared" si="15"/>
        <v>31.522752150117281</v>
      </c>
      <c r="AB58" s="44">
        <v>36</v>
      </c>
      <c r="AC58" s="45">
        <f t="shared" si="16"/>
        <v>4</v>
      </c>
      <c r="AD58" s="43">
        <f t="shared" si="17"/>
        <v>3.7316653635652854</v>
      </c>
      <c r="AE58" s="44">
        <v>1</v>
      </c>
      <c r="AF58" s="45">
        <f t="shared" si="18"/>
        <v>-3</v>
      </c>
      <c r="AG58" s="43">
        <f t="shared" si="19"/>
        <v>0.78561376075058642</v>
      </c>
      <c r="AH58" s="44">
        <v>4</v>
      </c>
      <c r="AI58" s="45">
        <f t="shared" si="20"/>
        <v>3</v>
      </c>
      <c r="AJ58" s="43">
        <f t="shared" si="21"/>
        <v>1.3748240813135262</v>
      </c>
      <c r="AK58" s="44">
        <v>2</v>
      </c>
      <c r="AL58" s="45">
        <f t="shared" si="22"/>
        <v>1</v>
      </c>
      <c r="AM58" s="46">
        <f t="shared" si="23"/>
        <v>162</v>
      </c>
      <c r="AN58" s="40">
        <f t="shared" si="24"/>
        <v>168</v>
      </c>
      <c r="AO58" s="41">
        <f t="shared" si="25"/>
        <v>1.037037037037037</v>
      </c>
      <c r="AP58" s="42">
        <f t="shared" si="26"/>
        <v>6</v>
      </c>
      <c r="AQ58" s="39">
        <f t="shared" si="27"/>
        <v>30.737138389366695</v>
      </c>
      <c r="AR58" s="40">
        <v>35</v>
      </c>
      <c r="AS58" s="42">
        <f t="shared" si="28"/>
        <v>4</v>
      </c>
      <c r="AT58" s="39">
        <f t="shared" si="29"/>
        <v>32.111962470680218</v>
      </c>
      <c r="AU58" s="40">
        <v>34</v>
      </c>
      <c r="AV58" s="42">
        <f t="shared" si="30"/>
        <v>2</v>
      </c>
      <c r="AW58" s="39">
        <f t="shared" si="31"/>
        <v>32.602971071149334</v>
      </c>
      <c r="AX58" s="40">
        <v>37</v>
      </c>
      <c r="AY58" s="42">
        <f t="shared" si="32"/>
        <v>4</v>
      </c>
      <c r="AZ58" s="39">
        <f t="shared" si="33"/>
        <v>25.139640344018765</v>
      </c>
      <c r="BA58" s="40">
        <v>20</v>
      </c>
      <c r="BB58" s="42">
        <f t="shared" si="34"/>
        <v>-5</v>
      </c>
      <c r="BC58" s="39">
        <f t="shared" si="35"/>
        <v>23.863017982799061</v>
      </c>
      <c r="BD58" s="40">
        <v>31</v>
      </c>
      <c r="BE58" s="42">
        <f t="shared" si="36"/>
        <v>7</v>
      </c>
      <c r="BF58" s="39">
        <f t="shared" si="37"/>
        <v>15.417670054730259</v>
      </c>
      <c r="BG58" s="40">
        <v>11</v>
      </c>
      <c r="BH58" s="42">
        <f t="shared" si="38"/>
        <v>-4</v>
      </c>
      <c r="BI58" s="39">
        <f t="shared" si="39"/>
        <v>1.7676309616888195</v>
      </c>
      <c r="BJ58" s="40">
        <v>0</v>
      </c>
      <c r="BK58" s="42">
        <f t="shared" si="40"/>
        <v>-2</v>
      </c>
      <c r="BL58" s="39">
        <f t="shared" si="41"/>
        <v>0</v>
      </c>
      <c r="BM58" s="40">
        <v>0</v>
      </c>
      <c r="BN58" s="42">
        <f t="shared" si="42"/>
        <v>0</v>
      </c>
      <c r="BO58" s="46">
        <f t="shared" si="76"/>
        <v>128</v>
      </c>
      <c r="BP58" s="40">
        <f t="shared" si="43"/>
        <v>104</v>
      </c>
      <c r="BQ58" s="41">
        <f t="shared" si="44"/>
        <v>0.8125</v>
      </c>
      <c r="BR58" s="42">
        <f t="shared" si="45"/>
        <v>-24</v>
      </c>
      <c r="BS58" s="39">
        <f t="shared" si="46"/>
        <v>20.81876465989054</v>
      </c>
      <c r="BT58" s="40">
        <v>12</v>
      </c>
      <c r="BU58" s="42">
        <f t="shared" si="47"/>
        <v>-9</v>
      </c>
      <c r="BV58" s="39">
        <f t="shared" si="48"/>
        <v>31.424550430023459</v>
      </c>
      <c r="BW58" s="40">
        <v>28</v>
      </c>
      <c r="BX58" s="42">
        <f t="shared" si="49"/>
        <v>-3</v>
      </c>
      <c r="BY58" s="39">
        <f t="shared" si="50"/>
        <v>33.192181391712275</v>
      </c>
      <c r="BZ58" s="40">
        <v>25</v>
      </c>
      <c r="CA58" s="42">
        <f t="shared" si="51"/>
        <v>-8</v>
      </c>
      <c r="CB58" s="39">
        <f t="shared" si="52"/>
        <v>34.763408913213446</v>
      </c>
      <c r="CC58" s="40">
        <v>36</v>
      </c>
      <c r="CD58" s="42">
        <f t="shared" si="53"/>
        <v>1</v>
      </c>
      <c r="CE58" s="39">
        <f t="shared" si="54"/>
        <v>4.1244722439405788</v>
      </c>
      <c r="CF58" s="40">
        <v>2</v>
      </c>
      <c r="CG58" s="42">
        <f t="shared" si="55"/>
        <v>-2</v>
      </c>
      <c r="CH58" s="39">
        <f t="shared" si="56"/>
        <v>2.7496481626270524</v>
      </c>
      <c r="CI58" s="40">
        <v>1</v>
      </c>
      <c r="CJ58" s="42">
        <f t="shared" si="57"/>
        <v>-2</v>
      </c>
      <c r="CK58" s="46">
        <f t="shared" si="77"/>
        <v>212</v>
      </c>
      <c r="CL58" s="40">
        <f t="shared" si="78"/>
        <v>90</v>
      </c>
      <c r="CM58" s="41">
        <f t="shared" si="79"/>
        <v>0.42452830188679247</v>
      </c>
      <c r="CN58" s="45">
        <f t="shared" si="80"/>
        <v>-122</v>
      </c>
      <c r="CO58" s="39">
        <f t="shared" si="58"/>
        <v>33.093979671618456</v>
      </c>
      <c r="CP58" s="40">
        <v>16</v>
      </c>
      <c r="CQ58" s="42">
        <f t="shared" si="59"/>
        <v>-17</v>
      </c>
      <c r="CR58" s="39">
        <f t="shared" si="60"/>
        <v>34.075996872556686</v>
      </c>
      <c r="CS58" s="40">
        <v>18</v>
      </c>
      <c r="CT58" s="42">
        <f t="shared" si="61"/>
        <v>-16</v>
      </c>
      <c r="CU58" s="39">
        <f t="shared" si="62"/>
        <v>33.290383111806101</v>
      </c>
      <c r="CV58" s="40">
        <v>14</v>
      </c>
      <c r="CW58" s="42">
        <f t="shared" si="63"/>
        <v>-19</v>
      </c>
      <c r="CX58" s="39">
        <f t="shared" si="64"/>
        <v>23.175605942142301</v>
      </c>
      <c r="CY58" s="40">
        <v>6</v>
      </c>
      <c r="CZ58" s="42">
        <f t="shared" si="65"/>
        <v>-17</v>
      </c>
      <c r="DA58" s="39">
        <f t="shared" si="66"/>
        <v>32.111962470680218</v>
      </c>
      <c r="DB58" s="40">
        <v>12</v>
      </c>
      <c r="DC58" s="42">
        <f t="shared" si="67"/>
        <v>-20</v>
      </c>
      <c r="DD58" s="39">
        <f t="shared" si="68"/>
        <v>24.452228303362002</v>
      </c>
      <c r="DE58" s="40">
        <v>14</v>
      </c>
      <c r="DF58" s="42">
        <f t="shared" si="69"/>
        <v>-10</v>
      </c>
      <c r="DG58" s="39">
        <f t="shared" si="70"/>
        <v>20.131352619233777</v>
      </c>
      <c r="DH58" s="40">
        <v>10</v>
      </c>
      <c r="DI58" s="42">
        <f t="shared" si="71"/>
        <v>-10</v>
      </c>
      <c r="DJ58" s="39">
        <f t="shared" si="72"/>
        <v>11.29319781078968</v>
      </c>
      <c r="DK58" s="40">
        <v>3</v>
      </c>
      <c r="DL58" s="42">
        <f t="shared" si="73"/>
        <v>-8</v>
      </c>
    </row>
    <row r="59" spans="1:116" ht="15.75" thickBot="1" x14ac:dyDescent="0.3">
      <c r="A59" s="10" t="s">
        <v>219</v>
      </c>
      <c r="B59" s="10" t="s">
        <v>220</v>
      </c>
      <c r="D59" s="35">
        <f t="shared" si="74"/>
        <v>2.3143080531665364E-2</v>
      </c>
      <c r="E59" s="47">
        <v>296</v>
      </c>
      <c r="F59" s="37">
        <f t="shared" si="0"/>
        <v>271</v>
      </c>
      <c r="G59" s="38">
        <f t="shared" si="81"/>
        <v>0.91554054054054057</v>
      </c>
      <c r="H59" s="39">
        <f t="shared" si="75"/>
        <v>66</v>
      </c>
      <c r="I59" s="40">
        <f t="shared" si="2"/>
        <v>72</v>
      </c>
      <c r="J59" s="41">
        <f t="shared" si="3"/>
        <v>1.0909090909090908</v>
      </c>
      <c r="K59" s="42">
        <f t="shared" si="4"/>
        <v>6</v>
      </c>
      <c r="L59" s="43">
        <f t="shared" si="5"/>
        <v>0</v>
      </c>
      <c r="M59" s="44">
        <v>0</v>
      </c>
      <c r="N59" s="45">
        <f t="shared" si="6"/>
        <v>0</v>
      </c>
      <c r="O59" s="43">
        <f t="shared" si="7"/>
        <v>9</v>
      </c>
      <c r="P59" s="44">
        <v>9</v>
      </c>
      <c r="Q59" s="45">
        <f t="shared" si="8"/>
        <v>0</v>
      </c>
      <c r="R59" s="43">
        <f t="shared" si="9"/>
        <v>13</v>
      </c>
      <c r="S59" s="44">
        <v>13</v>
      </c>
      <c r="T59" s="45">
        <f t="shared" si="10"/>
        <v>0</v>
      </c>
      <c r="U59" s="43">
        <f t="shared" si="11"/>
        <v>12</v>
      </c>
      <c r="V59" s="44">
        <v>15</v>
      </c>
      <c r="W59" s="45">
        <f t="shared" si="12"/>
        <v>3</v>
      </c>
      <c r="X59" s="43">
        <f t="shared" si="13"/>
        <v>15.505863956215794</v>
      </c>
      <c r="Y59" s="44">
        <v>12</v>
      </c>
      <c r="Z59" s="45">
        <f t="shared" si="14"/>
        <v>-4</v>
      </c>
      <c r="AA59" s="43">
        <f t="shared" si="15"/>
        <v>14.857857701329165</v>
      </c>
      <c r="AB59" s="44">
        <v>19</v>
      </c>
      <c r="AC59" s="45">
        <f t="shared" si="16"/>
        <v>4</v>
      </c>
      <c r="AD59" s="43">
        <f t="shared" si="17"/>
        <v>1.7588741204065677</v>
      </c>
      <c r="AE59" s="44">
        <v>4</v>
      </c>
      <c r="AF59" s="45">
        <f t="shared" si="18"/>
        <v>2</v>
      </c>
      <c r="AG59" s="43">
        <f t="shared" si="19"/>
        <v>0.37028928850664583</v>
      </c>
      <c r="AH59" s="44">
        <v>0</v>
      </c>
      <c r="AI59" s="45">
        <f t="shared" si="20"/>
        <v>0</v>
      </c>
      <c r="AJ59" s="43">
        <f t="shared" si="21"/>
        <v>0.64800625488663022</v>
      </c>
      <c r="AK59" s="44">
        <v>0</v>
      </c>
      <c r="AL59" s="45">
        <f t="shared" si="22"/>
        <v>-1</v>
      </c>
      <c r="AM59" s="46">
        <f t="shared" si="23"/>
        <v>77</v>
      </c>
      <c r="AN59" s="40">
        <f t="shared" si="24"/>
        <v>90</v>
      </c>
      <c r="AO59" s="41">
        <f t="shared" si="25"/>
        <v>1.1688311688311688</v>
      </c>
      <c r="AP59" s="42">
        <f t="shared" si="26"/>
        <v>13</v>
      </c>
      <c r="AQ59" s="39">
        <f t="shared" si="27"/>
        <v>14.487568412822519</v>
      </c>
      <c r="AR59" s="40">
        <v>18</v>
      </c>
      <c r="AS59" s="42">
        <f t="shared" si="28"/>
        <v>4</v>
      </c>
      <c r="AT59" s="39">
        <f t="shared" si="29"/>
        <v>15.135574667709148</v>
      </c>
      <c r="AU59" s="40">
        <v>18</v>
      </c>
      <c r="AV59" s="42">
        <f t="shared" si="30"/>
        <v>3</v>
      </c>
      <c r="AW59" s="39">
        <f t="shared" si="31"/>
        <v>15.367005473025802</v>
      </c>
      <c r="AX59" s="40">
        <v>13</v>
      </c>
      <c r="AY59" s="42">
        <f t="shared" si="32"/>
        <v>-2</v>
      </c>
      <c r="AZ59" s="39">
        <f t="shared" si="33"/>
        <v>11.849257232212667</v>
      </c>
      <c r="BA59" s="40">
        <v>15</v>
      </c>
      <c r="BB59" s="42">
        <f t="shared" si="34"/>
        <v>3</v>
      </c>
      <c r="BC59" s="39">
        <f t="shared" si="35"/>
        <v>11.247537138389367</v>
      </c>
      <c r="BD59" s="40">
        <v>16</v>
      </c>
      <c r="BE59" s="42">
        <f t="shared" si="36"/>
        <v>5</v>
      </c>
      <c r="BF59" s="39">
        <f t="shared" si="37"/>
        <v>7.2669272869429244</v>
      </c>
      <c r="BG59" s="40">
        <v>6</v>
      </c>
      <c r="BH59" s="42">
        <f t="shared" si="38"/>
        <v>-1</v>
      </c>
      <c r="BI59" s="39">
        <f t="shared" si="39"/>
        <v>0.8331508991399531</v>
      </c>
      <c r="BJ59" s="40">
        <v>4</v>
      </c>
      <c r="BK59" s="42">
        <f t="shared" si="40"/>
        <v>3</v>
      </c>
      <c r="BL59" s="39">
        <f t="shared" si="41"/>
        <v>0</v>
      </c>
      <c r="BM59" s="40">
        <v>0</v>
      </c>
      <c r="BN59" s="42">
        <f t="shared" si="42"/>
        <v>0</v>
      </c>
      <c r="BO59" s="46">
        <f t="shared" si="76"/>
        <v>60</v>
      </c>
      <c r="BP59" s="40">
        <f t="shared" si="43"/>
        <v>47</v>
      </c>
      <c r="BQ59" s="41">
        <f t="shared" si="44"/>
        <v>0.78333333333333333</v>
      </c>
      <c r="BR59" s="42">
        <f t="shared" si="45"/>
        <v>-13</v>
      </c>
      <c r="BS59" s="39">
        <f t="shared" si="46"/>
        <v>9.8126661454261139</v>
      </c>
      <c r="BT59" s="40">
        <v>5</v>
      </c>
      <c r="BU59" s="42">
        <f t="shared" si="47"/>
        <v>-5</v>
      </c>
      <c r="BV59" s="39">
        <f t="shared" si="48"/>
        <v>14.811571540265833</v>
      </c>
      <c r="BW59" s="40">
        <v>13</v>
      </c>
      <c r="BX59" s="42">
        <f t="shared" si="49"/>
        <v>-2</v>
      </c>
      <c r="BY59" s="39">
        <f t="shared" si="50"/>
        <v>15.644722439405786</v>
      </c>
      <c r="BZ59" s="40">
        <v>12</v>
      </c>
      <c r="CA59" s="42">
        <f t="shared" si="51"/>
        <v>-4</v>
      </c>
      <c r="CB59" s="39">
        <f t="shared" si="52"/>
        <v>16.385301016419078</v>
      </c>
      <c r="CC59" s="40">
        <v>13</v>
      </c>
      <c r="CD59" s="42">
        <f t="shared" si="53"/>
        <v>-3</v>
      </c>
      <c r="CE59" s="39">
        <f t="shared" si="54"/>
        <v>1.9440187646598905</v>
      </c>
      <c r="CF59" s="40">
        <v>1</v>
      </c>
      <c r="CG59" s="42">
        <f t="shared" si="55"/>
        <v>-1</v>
      </c>
      <c r="CH59" s="39">
        <f t="shared" si="56"/>
        <v>1.2960125097732604</v>
      </c>
      <c r="CI59" s="40">
        <v>3</v>
      </c>
      <c r="CJ59" s="42">
        <f t="shared" si="57"/>
        <v>2</v>
      </c>
      <c r="CK59" s="46">
        <f t="shared" si="77"/>
        <v>100</v>
      </c>
      <c r="CL59" s="40">
        <f t="shared" si="78"/>
        <v>62</v>
      </c>
      <c r="CM59" s="41">
        <f t="shared" si="79"/>
        <v>0.62</v>
      </c>
      <c r="CN59" s="45">
        <f t="shared" si="80"/>
        <v>-38</v>
      </c>
      <c r="CO59" s="39">
        <f t="shared" si="58"/>
        <v>15.598436278342456</v>
      </c>
      <c r="CP59" s="40">
        <v>10</v>
      </c>
      <c r="CQ59" s="42">
        <f t="shared" si="59"/>
        <v>-6</v>
      </c>
      <c r="CR59" s="39">
        <f t="shared" si="60"/>
        <v>16.061297888975762</v>
      </c>
      <c r="CS59" s="40">
        <v>9</v>
      </c>
      <c r="CT59" s="42">
        <f t="shared" si="61"/>
        <v>-7</v>
      </c>
      <c r="CU59" s="39">
        <f t="shared" si="62"/>
        <v>15.691008600469116</v>
      </c>
      <c r="CV59" s="40">
        <v>12</v>
      </c>
      <c r="CW59" s="42">
        <f t="shared" si="63"/>
        <v>-4</v>
      </c>
      <c r="CX59" s="39">
        <f t="shared" si="64"/>
        <v>10.923534010946051</v>
      </c>
      <c r="CY59" s="40">
        <v>4</v>
      </c>
      <c r="CZ59" s="42">
        <f t="shared" si="65"/>
        <v>-7</v>
      </c>
      <c r="DA59" s="39">
        <f t="shared" si="66"/>
        <v>15.135574667709148</v>
      </c>
      <c r="DB59" s="40">
        <v>7</v>
      </c>
      <c r="DC59" s="42">
        <f t="shared" si="67"/>
        <v>-8</v>
      </c>
      <c r="DD59" s="39">
        <f t="shared" si="68"/>
        <v>11.525254104769351</v>
      </c>
      <c r="DE59" s="40">
        <v>11</v>
      </c>
      <c r="DF59" s="42">
        <f t="shared" si="69"/>
        <v>-1</v>
      </c>
      <c r="DG59" s="39">
        <f t="shared" si="70"/>
        <v>9.4886630179828</v>
      </c>
      <c r="DH59" s="40">
        <v>9</v>
      </c>
      <c r="DI59" s="42">
        <f t="shared" si="71"/>
        <v>0</v>
      </c>
      <c r="DJ59" s="39">
        <f t="shared" si="72"/>
        <v>5.3229085222830337</v>
      </c>
      <c r="DK59" s="40">
        <v>6</v>
      </c>
      <c r="DL59" s="42">
        <f t="shared" si="73"/>
        <v>1</v>
      </c>
    </row>
    <row r="60" spans="1:116" ht="15.75" thickBot="1" x14ac:dyDescent="0.3">
      <c r="A60" s="11" t="s">
        <v>221</v>
      </c>
      <c r="B60" s="11" t="s">
        <v>222</v>
      </c>
      <c r="D60" s="35">
        <f t="shared" si="74"/>
        <v>3.3385457388584831E-2</v>
      </c>
      <c r="E60" s="47">
        <v>427</v>
      </c>
      <c r="F60" s="37">
        <f t="shared" si="0"/>
        <v>354</v>
      </c>
      <c r="G60" s="38">
        <f t="shared" si="81"/>
        <v>0.82903981264637006</v>
      </c>
      <c r="H60" s="39">
        <f t="shared" si="75"/>
        <v>96</v>
      </c>
      <c r="I60" s="40">
        <f t="shared" si="2"/>
        <v>94</v>
      </c>
      <c r="J60" s="41">
        <f t="shared" si="3"/>
        <v>0.97916666666666663</v>
      </c>
      <c r="K60" s="42">
        <f t="shared" si="4"/>
        <v>-2</v>
      </c>
      <c r="L60" s="43">
        <f t="shared" si="5"/>
        <v>0</v>
      </c>
      <c r="M60" s="44">
        <v>0</v>
      </c>
      <c r="N60" s="45">
        <f t="shared" si="6"/>
        <v>0</v>
      </c>
      <c r="O60" s="43">
        <f t="shared" si="7"/>
        <v>13</v>
      </c>
      <c r="P60" s="44">
        <v>14</v>
      </c>
      <c r="Q60" s="45">
        <f t="shared" si="8"/>
        <v>1</v>
      </c>
      <c r="R60" s="43">
        <f t="shared" si="9"/>
        <v>18</v>
      </c>
      <c r="S60" s="44">
        <v>10</v>
      </c>
      <c r="T60" s="45">
        <f t="shared" si="10"/>
        <v>-8</v>
      </c>
      <c r="U60" s="43">
        <f t="shared" si="11"/>
        <v>18</v>
      </c>
      <c r="V60" s="44">
        <v>17</v>
      </c>
      <c r="W60" s="45">
        <f t="shared" si="12"/>
        <v>-1</v>
      </c>
      <c r="X60" s="43">
        <f t="shared" si="13"/>
        <v>22.368256450351836</v>
      </c>
      <c r="Y60" s="44">
        <v>20</v>
      </c>
      <c r="Z60" s="45">
        <f t="shared" si="14"/>
        <v>-2</v>
      </c>
      <c r="AA60" s="43">
        <f t="shared" si="15"/>
        <v>21.433463643471462</v>
      </c>
      <c r="AB60" s="44">
        <v>27</v>
      </c>
      <c r="AC60" s="45">
        <f t="shared" si="16"/>
        <v>6</v>
      </c>
      <c r="AD60" s="43">
        <f t="shared" si="17"/>
        <v>2.537294761532447</v>
      </c>
      <c r="AE60" s="44">
        <v>3</v>
      </c>
      <c r="AF60" s="45">
        <f t="shared" si="18"/>
        <v>0</v>
      </c>
      <c r="AG60" s="43">
        <f t="shared" si="19"/>
        <v>0.5341673182173573</v>
      </c>
      <c r="AH60" s="44">
        <v>1</v>
      </c>
      <c r="AI60" s="45">
        <f t="shared" si="20"/>
        <v>0</v>
      </c>
      <c r="AJ60" s="43">
        <f t="shared" si="21"/>
        <v>0.93479280688037525</v>
      </c>
      <c r="AK60" s="44">
        <v>2</v>
      </c>
      <c r="AL60" s="45">
        <f t="shared" si="22"/>
        <v>1</v>
      </c>
      <c r="AM60" s="46">
        <f t="shared" si="23"/>
        <v>110</v>
      </c>
      <c r="AN60" s="40">
        <f t="shared" si="24"/>
        <v>99</v>
      </c>
      <c r="AO60" s="41">
        <f t="shared" si="25"/>
        <v>0.9</v>
      </c>
      <c r="AP60" s="42">
        <f t="shared" si="26"/>
        <v>-11</v>
      </c>
      <c r="AQ60" s="39">
        <f t="shared" si="27"/>
        <v>20.899296325254106</v>
      </c>
      <c r="AR60" s="40">
        <v>17</v>
      </c>
      <c r="AS60" s="42">
        <f t="shared" si="28"/>
        <v>-4</v>
      </c>
      <c r="AT60" s="39">
        <f t="shared" si="29"/>
        <v>21.83408913213448</v>
      </c>
      <c r="AU60" s="40">
        <v>24</v>
      </c>
      <c r="AV60" s="42">
        <f t="shared" si="30"/>
        <v>2</v>
      </c>
      <c r="AW60" s="39">
        <f t="shared" si="31"/>
        <v>22.167943706020328</v>
      </c>
      <c r="AX60" s="40">
        <v>20</v>
      </c>
      <c r="AY60" s="42">
        <f t="shared" si="32"/>
        <v>-2</v>
      </c>
      <c r="AZ60" s="39">
        <f t="shared" si="33"/>
        <v>17.093354182955434</v>
      </c>
      <c r="BA60" s="40">
        <v>13</v>
      </c>
      <c r="BB60" s="42">
        <f t="shared" si="34"/>
        <v>-4</v>
      </c>
      <c r="BC60" s="39">
        <f t="shared" si="35"/>
        <v>16.225332290852229</v>
      </c>
      <c r="BD60" s="40">
        <v>15</v>
      </c>
      <c r="BE60" s="42">
        <f t="shared" si="36"/>
        <v>-1</v>
      </c>
      <c r="BF60" s="39">
        <f t="shared" si="37"/>
        <v>10.483033620015638</v>
      </c>
      <c r="BG60" s="40">
        <v>9</v>
      </c>
      <c r="BH60" s="42">
        <f t="shared" si="38"/>
        <v>-1</v>
      </c>
      <c r="BI60" s="39">
        <f t="shared" si="39"/>
        <v>1.201876465989054</v>
      </c>
      <c r="BJ60" s="40">
        <v>1</v>
      </c>
      <c r="BK60" s="42">
        <f t="shared" si="40"/>
        <v>0</v>
      </c>
      <c r="BL60" s="39">
        <f t="shared" si="41"/>
        <v>0</v>
      </c>
      <c r="BM60" s="40">
        <v>0</v>
      </c>
      <c r="BN60" s="42">
        <f t="shared" si="42"/>
        <v>0</v>
      </c>
      <c r="BO60" s="46">
        <f t="shared" si="76"/>
        <v>87</v>
      </c>
      <c r="BP60" s="40">
        <f t="shared" si="43"/>
        <v>90</v>
      </c>
      <c r="BQ60" s="41">
        <f t="shared" si="44"/>
        <v>1.0344827586206897</v>
      </c>
      <c r="BR60" s="42">
        <f t="shared" si="45"/>
        <v>3</v>
      </c>
      <c r="BS60" s="39">
        <f t="shared" si="46"/>
        <v>14.155433932759969</v>
      </c>
      <c r="BT60" s="40">
        <v>15</v>
      </c>
      <c r="BU60" s="42">
        <f t="shared" si="47"/>
        <v>1</v>
      </c>
      <c r="BV60" s="39">
        <f t="shared" si="48"/>
        <v>21.366692728694293</v>
      </c>
      <c r="BW60" s="40">
        <v>23</v>
      </c>
      <c r="BX60" s="42">
        <f t="shared" si="49"/>
        <v>2</v>
      </c>
      <c r="BY60" s="39">
        <f t="shared" si="50"/>
        <v>22.568569194683345</v>
      </c>
      <c r="BZ60" s="40">
        <v>20</v>
      </c>
      <c r="CA60" s="42">
        <f t="shared" si="51"/>
        <v>-3</v>
      </c>
      <c r="CB60" s="39">
        <f t="shared" si="52"/>
        <v>23.636903831118062</v>
      </c>
      <c r="CC60" s="40">
        <v>24</v>
      </c>
      <c r="CD60" s="42">
        <f t="shared" si="53"/>
        <v>0</v>
      </c>
      <c r="CE60" s="39">
        <f t="shared" si="54"/>
        <v>2.8043784206411257</v>
      </c>
      <c r="CF60" s="40">
        <v>3</v>
      </c>
      <c r="CG60" s="42">
        <f t="shared" si="55"/>
        <v>0</v>
      </c>
      <c r="CH60" s="39">
        <f t="shared" si="56"/>
        <v>1.8695856137607505</v>
      </c>
      <c r="CI60" s="40">
        <v>5</v>
      </c>
      <c r="CJ60" s="42">
        <f t="shared" si="57"/>
        <v>3</v>
      </c>
      <c r="CK60" s="46">
        <f t="shared" si="77"/>
        <v>144</v>
      </c>
      <c r="CL60" s="40">
        <f t="shared" si="78"/>
        <v>71</v>
      </c>
      <c r="CM60" s="41">
        <f t="shared" si="79"/>
        <v>0.49305555555555558</v>
      </c>
      <c r="CN60" s="45">
        <f t="shared" si="80"/>
        <v>-73</v>
      </c>
      <c r="CO60" s="39">
        <f t="shared" si="58"/>
        <v>22.501798279906176</v>
      </c>
      <c r="CP60" s="40">
        <v>14</v>
      </c>
      <c r="CQ60" s="42">
        <f t="shared" si="59"/>
        <v>-9</v>
      </c>
      <c r="CR60" s="39">
        <f t="shared" si="60"/>
        <v>23.169507427677871</v>
      </c>
      <c r="CS60" s="40">
        <v>12</v>
      </c>
      <c r="CT60" s="42">
        <f t="shared" si="61"/>
        <v>-11</v>
      </c>
      <c r="CU60" s="39">
        <f t="shared" si="62"/>
        <v>22.635340109460515</v>
      </c>
      <c r="CV60" s="40">
        <v>11</v>
      </c>
      <c r="CW60" s="42">
        <f t="shared" si="63"/>
        <v>-12</v>
      </c>
      <c r="CX60" s="39">
        <f t="shared" si="64"/>
        <v>15.757935887412041</v>
      </c>
      <c r="CY60" s="40">
        <v>8</v>
      </c>
      <c r="CZ60" s="42">
        <f t="shared" si="65"/>
        <v>-8</v>
      </c>
      <c r="DA60" s="39">
        <f t="shared" si="66"/>
        <v>21.83408913213448</v>
      </c>
      <c r="DB60" s="40">
        <v>5</v>
      </c>
      <c r="DC60" s="42">
        <f t="shared" si="67"/>
        <v>-17</v>
      </c>
      <c r="DD60" s="39">
        <f t="shared" si="68"/>
        <v>16.625957779515247</v>
      </c>
      <c r="DE60" s="40">
        <v>15</v>
      </c>
      <c r="DF60" s="42">
        <f t="shared" si="69"/>
        <v>-2</v>
      </c>
      <c r="DG60" s="39">
        <f t="shared" si="70"/>
        <v>13.68803752931978</v>
      </c>
      <c r="DH60" s="40">
        <v>6</v>
      </c>
      <c r="DI60" s="42">
        <f t="shared" si="71"/>
        <v>-8</v>
      </c>
      <c r="DJ60" s="39">
        <f t="shared" si="72"/>
        <v>7.6786551993745116</v>
      </c>
      <c r="DK60" s="40">
        <v>4</v>
      </c>
      <c r="DL60" s="42">
        <f t="shared" si="73"/>
        <v>-4</v>
      </c>
    </row>
    <row r="61" spans="1:116" ht="15.75" thickBot="1" x14ac:dyDescent="0.3">
      <c r="A61" s="48"/>
      <c r="B61" s="48"/>
      <c r="C61" s="49"/>
      <c r="D61" s="50">
        <f>SUM(D3:D60)</f>
        <v>0.99999999999999989</v>
      </c>
      <c r="E61" s="51">
        <f>SUM(E3:E60)</f>
        <v>12790</v>
      </c>
      <c r="F61" s="52" t="s">
        <v>237</v>
      </c>
      <c r="G61" s="53">
        <f>SUM(K61,AP61,BR61,CN61)</f>
        <v>6520</v>
      </c>
      <c r="H61" s="54" t="s">
        <v>238</v>
      </c>
      <c r="I61" s="55"/>
      <c r="J61" s="56"/>
      <c r="K61" s="57">
        <f>SUM(N61,Q61,T61,W61,Z61,AC61,AF61,AI61,AL61)</f>
        <v>1425</v>
      </c>
      <c r="L61" s="58" t="s">
        <v>238</v>
      </c>
      <c r="M61" s="59"/>
      <c r="N61" s="60">
        <v>0</v>
      </c>
      <c r="O61" s="58" t="s">
        <v>238</v>
      </c>
      <c r="P61" s="59"/>
      <c r="Q61" s="60">
        <v>183</v>
      </c>
      <c r="R61" s="58" t="s">
        <v>238</v>
      </c>
      <c r="S61" s="59"/>
      <c r="T61" s="60">
        <v>267</v>
      </c>
      <c r="U61" s="58" t="s">
        <v>238</v>
      </c>
      <c r="V61" s="59"/>
      <c r="W61" s="60">
        <v>259</v>
      </c>
      <c r="X61" s="58" t="s">
        <v>238</v>
      </c>
      <c r="Y61" s="59"/>
      <c r="Z61" s="60">
        <v>335</v>
      </c>
      <c r="AA61" s="58" t="s">
        <v>238</v>
      </c>
      <c r="AB61" s="59"/>
      <c r="AC61" s="60">
        <v>321</v>
      </c>
      <c r="AD61" s="58" t="s">
        <v>238</v>
      </c>
      <c r="AE61" s="59"/>
      <c r="AF61" s="60">
        <v>38</v>
      </c>
      <c r="AG61" s="58" t="s">
        <v>238</v>
      </c>
      <c r="AH61" s="59"/>
      <c r="AI61" s="60">
        <v>8</v>
      </c>
      <c r="AJ61" s="58" t="s">
        <v>238</v>
      </c>
      <c r="AK61" s="59"/>
      <c r="AL61" s="60">
        <v>14</v>
      </c>
      <c r="AM61" s="54" t="s">
        <v>238</v>
      </c>
      <c r="AN61" s="55"/>
      <c r="AO61" s="56"/>
      <c r="AP61" s="57">
        <f>SUM(AS61,AV61,AY61,BB61,BE61,BH61,BK61,BN61)</f>
        <v>1646</v>
      </c>
      <c r="AQ61" s="58" t="s">
        <v>238</v>
      </c>
      <c r="AR61" s="59"/>
      <c r="AS61" s="60">
        <v>313</v>
      </c>
      <c r="AT61" s="58" t="s">
        <v>238</v>
      </c>
      <c r="AU61" s="59"/>
      <c r="AV61" s="60">
        <v>327</v>
      </c>
      <c r="AW61" s="58" t="s">
        <v>238</v>
      </c>
      <c r="AX61" s="59"/>
      <c r="AY61" s="60">
        <v>332</v>
      </c>
      <c r="AZ61" s="58" t="s">
        <v>238</v>
      </c>
      <c r="BA61" s="59"/>
      <c r="BB61" s="60">
        <v>256</v>
      </c>
      <c r="BC61" s="58" t="s">
        <v>238</v>
      </c>
      <c r="BD61" s="59"/>
      <c r="BE61" s="60">
        <v>243</v>
      </c>
      <c r="BF61" s="58" t="s">
        <v>238</v>
      </c>
      <c r="BG61" s="59"/>
      <c r="BH61" s="60">
        <v>157</v>
      </c>
      <c r="BI61" s="58" t="s">
        <v>238</v>
      </c>
      <c r="BJ61" s="59"/>
      <c r="BK61" s="60">
        <v>18</v>
      </c>
      <c r="BL61" s="58" t="s">
        <v>238</v>
      </c>
      <c r="BM61" s="59"/>
      <c r="BN61" s="60">
        <v>0</v>
      </c>
      <c r="BO61" s="54" t="s">
        <v>238</v>
      </c>
      <c r="BP61" s="55"/>
      <c r="BQ61" s="56"/>
      <c r="BR61" s="57">
        <f>SUM(BU61,BX61,CA61,CD61,CG61,CJ61)</f>
        <v>1294</v>
      </c>
      <c r="BS61" s="58" t="s">
        <v>238</v>
      </c>
      <c r="BT61" s="59"/>
      <c r="BU61" s="60">
        <v>212</v>
      </c>
      <c r="BV61" s="58" t="s">
        <v>238</v>
      </c>
      <c r="BW61" s="59"/>
      <c r="BX61" s="60">
        <v>320</v>
      </c>
      <c r="BY61" s="58" t="s">
        <v>238</v>
      </c>
      <c r="BZ61" s="59"/>
      <c r="CA61" s="60">
        <v>338</v>
      </c>
      <c r="CB61" s="58" t="s">
        <v>238</v>
      </c>
      <c r="CC61" s="59"/>
      <c r="CD61" s="60">
        <v>354</v>
      </c>
      <c r="CE61" s="58" t="s">
        <v>238</v>
      </c>
      <c r="CF61" s="59"/>
      <c r="CG61" s="60">
        <v>42</v>
      </c>
      <c r="CH61" s="58" t="s">
        <v>238</v>
      </c>
      <c r="CI61" s="59"/>
      <c r="CJ61" s="60">
        <v>28</v>
      </c>
      <c r="CK61" s="54" t="s">
        <v>238</v>
      </c>
      <c r="CL61" s="55"/>
      <c r="CM61" s="56"/>
      <c r="CN61" s="57">
        <f>SUM(CQ61,CT61,CW61,CZ61,DC61,DF61,DI61,DL61)</f>
        <v>2155</v>
      </c>
      <c r="CO61" s="58" t="s">
        <v>238</v>
      </c>
      <c r="CP61" s="59"/>
      <c r="CQ61" s="60">
        <v>337</v>
      </c>
      <c r="CR61" s="58" t="s">
        <v>238</v>
      </c>
      <c r="CS61" s="59"/>
      <c r="CT61" s="60">
        <v>347</v>
      </c>
      <c r="CU61" s="58" t="s">
        <v>238</v>
      </c>
      <c r="CV61" s="59"/>
      <c r="CW61" s="60">
        <v>339</v>
      </c>
      <c r="CX61" s="58" t="s">
        <v>238</v>
      </c>
      <c r="CY61" s="59"/>
      <c r="CZ61" s="60">
        <v>236</v>
      </c>
      <c r="DA61" s="58" t="s">
        <v>238</v>
      </c>
      <c r="DB61" s="59"/>
      <c r="DC61" s="60">
        <v>327</v>
      </c>
      <c r="DD61" s="58" t="s">
        <v>238</v>
      </c>
      <c r="DE61" s="59"/>
      <c r="DF61" s="60">
        <v>249</v>
      </c>
      <c r="DG61" s="58" t="s">
        <v>238</v>
      </c>
      <c r="DH61" s="59"/>
      <c r="DI61" s="60">
        <v>205</v>
      </c>
      <c r="DJ61" s="58" t="s">
        <v>238</v>
      </c>
      <c r="DK61" s="59"/>
      <c r="DL61" s="60">
        <v>115</v>
      </c>
    </row>
    <row r="62" spans="1:116" ht="15.75" thickBot="1" x14ac:dyDescent="0.3">
      <c r="A62" s="61"/>
      <c r="B62" s="61"/>
      <c r="C62" s="49"/>
      <c r="D62" s="62"/>
      <c r="E62" s="49"/>
      <c r="F62" s="52" t="s">
        <v>239</v>
      </c>
      <c r="G62" s="53">
        <f>2*G61</f>
        <v>13040</v>
      </c>
      <c r="H62" s="54" t="s">
        <v>240</v>
      </c>
      <c r="I62" s="55"/>
      <c r="J62" s="56"/>
      <c r="K62" s="57">
        <f>2*K61</f>
        <v>2850</v>
      </c>
      <c r="L62" s="58" t="s">
        <v>241</v>
      </c>
      <c r="M62" s="59"/>
      <c r="N62" s="60">
        <f>2*N61</f>
        <v>0</v>
      </c>
      <c r="O62" s="58" t="s">
        <v>241</v>
      </c>
      <c r="P62" s="59"/>
      <c r="Q62" s="60">
        <f>2*Q61</f>
        <v>366</v>
      </c>
      <c r="R62" s="58" t="s">
        <v>241</v>
      </c>
      <c r="S62" s="59"/>
      <c r="T62" s="60">
        <f>2*T61</f>
        <v>534</v>
      </c>
      <c r="U62" s="58" t="s">
        <v>241</v>
      </c>
      <c r="V62" s="59"/>
      <c r="W62" s="60">
        <f>2*W61</f>
        <v>518</v>
      </c>
      <c r="X62" s="58" t="s">
        <v>241</v>
      </c>
      <c r="Y62" s="59"/>
      <c r="Z62" s="60">
        <f>2*Z61</f>
        <v>670</v>
      </c>
      <c r="AA62" s="58" t="s">
        <v>241</v>
      </c>
      <c r="AB62" s="59"/>
      <c r="AC62" s="60">
        <f>2*AC61</f>
        <v>642</v>
      </c>
      <c r="AD62" s="58" t="s">
        <v>241</v>
      </c>
      <c r="AE62" s="59"/>
      <c r="AF62" s="60">
        <f>2*AF61</f>
        <v>76</v>
      </c>
      <c r="AG62" s="58" t="s">
        <v>241</v>
      </c>
      <c r="AH62" s="59"/>
      <c r="AI62" s="60">
        <f>2*AI61</f>
        <v>16</v>
      </c>
      <c r="AJ62" s="58" t="s">
        <v>241</v>
      </c>
      <c r="AK62" s="59"/>
      <c r="AL62" s="60">
        <f>2*AL61</f>
        <v>28</v>
      </c>
      <c r="AM62" s="54" t="s">
        <v>240</v>
      </c>
      <c r="AN62" s="55"/>
      <c r="AO62" s="56"/>
      <c r="AP62" s="57">
        <f>2*AP61</f>
        <v>3292</v>
      </c>
      <c r="AQ62" s="58" t="s">
        <v>241</v>
      </c>
      <c r="AR62" s="59"/>
      <c r="AS62" s="60">
        <f>2*AS61</f>
        <v>626</v>
      </c>
      <c r="AT62" s="58" t="s">
        <v>241</v>
      </c>
      <c r="AU62" s="59"/>
      <c r="AV62" s="60">
        <f>2*AV61</f>
        <v>654</v>
      </c>
      <c r="AW62" s="58" t="s">
        <v>241</v>
      </c>
      <c r="AX62" s="59"/>
      <c r="AY62" s="60">
        <f>2*AY61</f>
        <v>664</v>
      </c>
      <c r="AZ62" s="58" t="s">
        <v>241</v>
      </c>
      <c r="BA62" s="59"/>
      <c r="BB62" s="60">
        <f>2*BB61</f>
        <v>512</v>
      </c>
      <c r="BC62" s="58" t="s">
        <v>241</v>
      </c>
      <c r="BD62" s="59"/>
      <c r="BE62" s="60">
        <f>2*BE61</f>
        <v>486</v>
      </c>
      <c r="BF62" s="58" t="s">
        <v>241</v>
      </c>
      <c r="BG62" s="59"/>
      <c r="BH62" s="60">
        <f>2*BH61</f>
        <v>314</v>
      </c>
      <c r="BI62" s="58" t="s">
        <v>241</v>
      </c>
      <c r="BJ62" s="59"/>
      <c r="BK62" s="60">
        <f>2*BK61</f>
        <v>36</v>
      </c>
      <c r="BL62" s="58" t="s">
        <v>241</v>
      </c>
      <c r="BM62" s="59"/>
      <c r="BN62" s="60">
        <f>2*BN61</f>
        <v>0</v>
      </c>
      <c r="BO62" s="54" t="s">
        <v>240</v>
      </c>
      <c r="BP62" s="55"/>
      <c r="BQ62" s="56"/>
      <c r="BR62" s="57">
        <f>2*BR61</f>
        <v>2588</v>
      </c>
      <c r="BS62" s="58" t="s">
        <v>241</v>
      </c>
      <c r="BT62" s="59"/>
      <c r="BU62" s="60">
        <f>2*BU61</f>
        <v>424</v>
      </c>
      <c r="BV62" s="58" t="s">
        <v>241</v>
      </c>
      <c r="BW62" s="59"/>
      <c r="BX62" s="60">
        <f>2*BX61</f>
        <v>640</v>
      </c>
      <c r="BY62" s="58" t="s">
        <v>241</v>
      </c>
      <c r="BZ62" s="59"/>
      <c r="CA62" s="60">
        <f>2*CA61</f>
        <v>676</v>
      </c>
      <c r="CB62" s="58" t="s">
        <v>241</v>
      </c>
      <c r="CC62" s="59"/>
      <c r="CD62" s="60">
        <f>2*CD61</f>
        <v>708</v>
      </c>
      <c r="CE62" s="58" t="s">
        <v>241</v>
      </c>
      <c r="CF62" s="59"/>
      <c r="CG62" s="60">
        <f>2*CG61</f>
        <v>84</v>
      </c>
      <c r="CH62" s="58" t="s">
        <v>241</v>
      </c>
      <c r="CI62" s="59"/>
      <c r="CJ62" s="60">
        <f>2*CJ61</f>
        <v>56</v>
      </c>
      <c r="CK62" s="54" t="s">
        <v>240</v>
      </c>
      <c r="CL62" s="55"/>
      <c r="CM62" s="56"/>
      <c r="CN62" s="57">
        <f>2*CN61</f>
        <v>4310</v>
      </c>
      <c r="CO62" s="58" t="s">
        <v>241</v>
      </c>
      <c r="CP62" s="59"/>
      <c r="CQ62" s="60">
        <f>2*CQ61</f>
        <v>674</v>
      </c>
      <c r="CR62" s="58" t="s">
        <v>241</v>
      </c>
      <c r="CS62" s="59"/>
      <c r="CT62" s="60">
        <f>2*CT61</f>
        <v>694</v>
      </c>
      <c r="CU62" s="58" t="s">
        <v>241</v>
      </c>
      <c r="CV62" s="59"/>
      <c r="CW62" s="60">
        <f>2*CW61</f>
        <v>678</v>
      </c>
      <c r="CX62" s="58" t="s">
        <v>241</v>
      </c>
      <c r="CY62" s="59"/>
      <c r="CZ62" s="60">
        <f>2*CZ61</f>
        <v>472</v>
      </c>
      <c r="DA62" s="58" t="s">
        <v>241</v>
      </c>
      <c r="DB62" s="59"/>
      <c r="DC62" s="60">
        <f>2*DC61</f>
        <v>654</v>
      </c>
      <c r="DD62" s="58" t="s">
        <v>241</v>
      </c>
      <c r="DE62" s="59"/>
      <c r="DF62" s="60">
        <f>2*DF61</f>
        <v>498</v>
      </c>
      <c r="DG62" s="58" t="s">
        <v>241</v>
      </c>
      <c r="DH62" s="59"/>
      <c r="DI62" s="60">
        <f>2*DI61</f>
        <v>410</v>
      </c>
      <c r="DJ62" s="58" t="s">
        <v>241</v>
      </c>
      <c r="DK62" s="59"/>
      <c r="DL62" s="60">
        <f>2*DL61</f>
        <v>230</v>
      </c>
    </row>
    <row r="63" spans="1:116" x14ac:dyDescent="0.25">
      <c r="J63" s="63"/>
      <c r="P63" s="63"/>
      <c r="V63" s="63"/>
      <c r="AB63" s="63"/>
      <c r="AH63" s="63"/>
      <c r="AN63" s="63"/>
      <c r="AT63" s="63"/>
      <c r="AZ63" s="63"/>
      <c r="BF63" s="63"/>
      <c r="BL63" s="63"/>
      <c r="BR63" s="63"/>
      <c r="BX63" s="63"/>
      <c r="CD63" s="63"/>
      <c r="CJ63" s="63"/>
      <c r="CP63" s="63"/>
      <c r="CV63" s="63"/>
      <c r="DB63" s="63"/>
      <c r="DH63" s="63"/>
      <c r="DJ63" s="63"/>
    </row>
  </sheetData>
  <mergeCells count="109">
    <mergeCell ref="CX62:CY62"/>
    <mergeCell ref="DA62:DB62"/>
    <mergeCell ref="DD62:DE62"/>
    <mergeCell ref="DG62:DH62"/>
    <mergeCell ref="DJ62:DK62"/>
    <mergeCell ref="CE62:CF62"/>
    <mergeCell ref="CH62:CI62"/>
    <mergeCell ref="CK62:CM62"/>
    <mergeCell ref="CO62:CP62"/>
    <mergeCell ref="CR62:CS62"/>
    <mergeCell ref="CU62:CV62"/>
    <mergeCell ref="BL62:BM62"/>
    <mergeCell ref="BO62:BQ62"/>
    <mergeCell ref="BS62:BT62"/>
    <mergeCell ref="BV62:BW62"/>
    <mergeCell ref="BY62:BZ62"/>
    <mergeCell ref="CB62:CC62"/>
    <mergeCell ref="AT62:AU62"/>
    <mergeCell ref="AW62:AX62"/>
    <mergeCell ref="AZ62:BA62"/>
    <mergeCell ref="BC62:BD62"/>
    <mergeCell ref="BF62:BG62"/>
    <mergeCell ref="BI62:BJ62"/>
    <mergeCell ref="AA62:AB62"/>
    <mergeCell ref="AD62:AE62"/>
    <mergeCell ref="AG62:AH62"/>
    <mergeCell ref="AJ62:AK62"/>
    <mergeCell ref="AM62:AO62"/>
    <mergeCell ref="AQ62:AR62"/>
    <mergeCell ref="DD61:DE61"/>
    <mergeCell ref="DG61:DH61"/>
    <mergeCell ref="DJ61:DK61"/>
    <mergeCell ref="A62:B62"/>
    <mergeCell ref="H62:J62"/>
    <mergeCell ref="L62:M62"/>
    <mergeCell ref="O62:P62"/>
    <mergeCell ref="R62:S62"/>
    <mergeCell ref="U62:V62"/>
    <mergeCell ref="X62:Y62"/>
    <mergeCell ref="CK61:CM61"/>
    <mergeCell ref="CO61:CP61"/>
    <mergeCell ref="CR61:CS61"/>
    <mergeCell ref="CU61:CV61"/>
    <mergeCell ref="CX61:CY61"/>
    <mergeCell ref="DA61:DB61"/>
    <mergeCell ref="BS61:BT61"/>
    <mergeCell ref="BV61:BW61"/>
    <mergeCell ref="BY61:BZ61"/>
    <mergeCell ref="CB61:CC61"/>
    <mergeCell ref="CE61:CF61"/>
    <mergeCell ref="CH61:CI61"/>
    <mergeCell ref="AZ61:BA61"/>
    <mergeCell ref="BC61:BD61"/>
    <mergeCell ref="BF61:BG61"/>
    <mergeCell ref="BI61:BJ61"/>
    <mergeCell ref="BL61:BM61"/>
    <mergeCell ref="BO61:BQ61"/>
    <mergeCell ref="AG61:AH61"/>
    <mergeCell ref="AJ61:AK61"/>
    <mergeCell ref="AM61:AO61"/>
    <mergeCell ref="AQ61:AR61"/>
    <mergeCell ref="AT61:AU61"/>
    <mergeCell ref="AW61:AX61"/>
    <mergeCell ref="DJ1:DL1"/>
    <mergeCell ref="A61:B61"/>
    <mergeCell ref="H61:J61"/>
    <mergeCell ref="L61:M61"/>
    <mergeCell ref="O61:P61"/>
    <mergeCell ref="R61:S61"/>
    <mergeCell ref="U61:V61"/>
    <mergeCell ref="X61:Y61"/>
    <mergeCell ref="AA61:AB61"/>
    <mergeCell ref="AD61:AE61"/>
    <mergeCell ref="CR1:CT1"/>
    <mergeCell ref="CU1:CW1"/>
    <mergeCell ref="CX1:CZ1"/>
    <mergeCell ref="DA1:DC1"/>
    <mergeCell ref="DD1:DF1"/>
    <mergeCell ref="DG1:DI1"/>
    <mergeCell ref="BY1:CA1"/>
    <mergeCell ref="CB1:CD1"/>
    <mergeCell ref="CE1:CG1"/>
    <mergeCell ref="CH1:CJ1"/>
    <mergeCell ref="CK1:CN1"/>
    <mergeCell ref="CO1:CQ1"/>
    <mergeCell ref="BF1:BH1"/>
    <mergeCell ref="BI1:BK1"/>
    <mergeCell ref="BL1:BN1"/>
    <mergeCell ref="BO1:BR1"/>
    <mergeCell ref="BS1:BU1"/>
    <mergeCell ref="BV1:BX1"/>
    <mergeCell ref="AM1:AP1"/>
    <mergeCell ref="AQ1:AS1"/>
    <mergeCell ref="AT1:AV1"/>
    <mergeCell ref="AW1:AY1"/>
    <mergeCell ref="AZ1:BB1"/>
    <mergeCell ref="BC1:BE1"/>
    <mergeCell ref="U1:W1"/>
    <mergeCell ref="X1:Z1"/>
    <mergeCell ref="AA1:AC1"/>
    <mergeCell ref="AD1:AF1"/>
    <mergeCell ref="AG1:AI1"/>
    <mergeCell ref="AJ1:AL1"/>
    <mergeCell ref="A1:B1"/>
    <mergeCell ref="C1:G1"/>
    <mergeCell ref="H1:K1"/>
    <mergeCell ref="L1:N1"/>
    <mergeCell ref="O1:Q1"/>
    <mergeCell ref="R1:T1"/>
  </mergeCells>
  <conditionalFormatting sqref="K3:K60 N3:N60 Q3:Q60 T3:T60 W3:W60 Z3:Z60 AC3:AC60 AF3:AF60 AI3:AI60 AL3:AL60 AP3:AP60 AS3:AS60 AV3:AV60 AY3:AY60 BB3:BB60 BE3:BE60 BH3:BH60 BK3:BK60 BN3:BN60 BR3:BR60 BU3:BU60 BX3:BX60 CA3:CA60 CD3:CD60 CG3:CG60 CJ3:CJ60 CN3:CN60 CQ3:CQ60 CT3:CT60 CW3:CW60 CZ3:CZ60 DC3:DC60 DF3:DF60 DI3:DI60">
    <cfRule type="cellIs" dxfId="4" priority="4" operator="lessThan">
      <formula>0</formula>
    </cfRule>
    <cfRule type="cellIs" dxfId="3" priority="5" operator="greaterThanOrEqual">
      <formula>0</formula>
    </cfRule>
  </conditionalFormatting>
  <conditionalFormatting sqref="DL3:DL60">
    <cfRule type="cellIs" dxfId="2" priority="2" operator="lessThan">
      <formula>0</formula>
    </cfRule>
    <cfRule type="cellIs" dxfId="1" priority="3" operator="greaterThanOrEqual">
      <formula>0</formula>
    </cfRule>
  </conditionalFormatting>
  <conditionalFormatting sqref="AS3:AS60">
    <cfRule type="cellIs" dxfId="0" priority="1" operator="greaterThan">
      <formula>4</formula>
    </cfRule>
  </conditionalFormatting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16" orientation="landscape" horizontalDpi="1200" verticalDpi="1200" r:id="rId1"/>
  <headerFooter alignWithMargins="0">
    <oddHeader>&amp;L&amp;"Calibri,Standard"&amp;K000000Ansetzungsverfahren KW 45-52&amp;C&amp;"Calibri,Standard"&amp;K000000Berliner Basketball Verband&amp;R&amp;"Calibri,Standard"&amp;K000000&amp;D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CountOut Verein</vt:lpstr>
      <vt:lpstr>CountOut Quote</vt:lpstr>
      <vt:lpstr>'CountOut Verein'!Druckbereich</vt:lpstr>
      <vt:lpstr>'CountOut Verein'!htr</vt:lpstr>
      <vt:lpstr>'CountOut Quote'!Print_Area</vt:lpstr>
      <vt:lpstr>'CountOut Verein'!Print_Area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Huhle</dc:creator>
  <cp:lastModifiedBy>Niko Huhle</cp:lastModifiedBy>
  <dcterms:created xsi:type="dcterms:W3CDTF">2025-01-20T15:28:16Z</dcterms:created>
  <dcterms:modified xsi:type="dcterms:W3CDTF">2025-01-20T15:31:33Z</dcterms:modified>
</cp:coreProperties>
</file>